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FAC8C6E-0A1E-4A27-95F3-F18FC2F5A734}" xr6:coauthVersionLast="47" xr6:coauthVersionMax="47" xr10:uidLastSave="{00000000-0000-0000-0000-000000000000}"/>
  <bookViews>
    <workbookView xWindow="24" yWindow="0" windowWidth="23016" windowHeight="12216" tabRatio="835" xr2:uid="{00000000-000D-0000-FFFF-FFFF00000000}"/>
  </bookViews>
  <sheets>
    <sheet name="Index of Tables and Figures" sheetId="2" r:id="rId1"/>
    <sheet name="Table 2.3" sheetId="3" r:id="rId2"/>
    <sheet name="Table 2.4" sheetId="4" r:id="rId3"/>
    <sheet name="Table 2.5" sheetId="5" r:id="rId4"/>
    <sheet name="Table 2.6" sheetId="6" r:id="rId5"/>
    <sheet name="Table 2.7" sheetId="7" r:id="rId6"/>
    <sheet name="Table 2.8" sheetId="8" r:id="rId7"/>
    <sheet name="Table 2.9" sheetId="9" r:id="rId8"/>
    <sheet name="Table 2.10" sheetId="10" r:id="rId9"/>
    <sheet name="Table 2.11 and Figures 2.3 2.4" sheetId="11" r:id="rId10"/>
    <sheet name="Table 2.12" sheetId="12" r:id="rId11"/>
    <sheet name="Table 2.13" sheetId="13" r:id="rId12"/>
    <sheet name="Table 2.14" sheetId="14" r:id="rId13"/>
    <sheet name="Table 2.15" sheetId="15" r:id="rId14"/>
    <sheet name="Table 2.16" sheetId="16" r:id="rId15"/>
    <sheet name="Table 2.17" sheetId="17" r:id="rId16"/>
    <sheet name="Table 2.18" sheetId="18" r:id="rId17"/>
    <sheet name="Table 2.19" sheetId="19" r:id="rId18"/>
    <sheet name="Table 2.20" sheetId="20" r:id="rId19"/>
    <sheet name="Table 2.21" sheetId="21" r:id="rId20"/>
    <sheet name="Table 2.22" sheetId="22" r:id="rId21"/>
    <sheet name="Table 2.23" sheetId="23" r:id="rId22"/>
    <sheet name="Table 2.24" sheetId="24" r:id="rId23"/>
    <sheet name="Table 2.25" sheetId="25" r:id="rId24"/>
    <sheet name="Table 2.26" sheetId="26" r:id="rId25"/>
    <sheet name="Table 2.27" sheetId="27" r:id="rId26"/>
    <sheet name="Table 2.28" sheetId="28" r:id="rId27"/>
    <sheet name="Table 2.29" sheetId="29" r:id="rId28"/>
    <sheet name="Table 2.30" sheetId="30" r:id="rId29"/>
    <sheet name="Table 2.31" sheetId="31" r:id="rId30"/>
  </sheets>
  <definedNames>
    <definedName name="_xlnm._FilterDatabase" localSheetId="26" hidden="1">'Table 2.28'!$A$1:$I$20</definedName>
    <definedName name="_xlnm._FilterDatabase" localSheetId="2" hidden="1">'Table 2.4'!$A$1:$K$16</definedName>
    <definedName name="_xlnm.Print_Area" localSheetId="9">'Table 2.11 and Figures 2.3 2.4'!$A$1:$G$12</definedName>
    <definedName name="_xlnm.Print_Area" localSheetId="10">'Table 2.12'!#REF!</definedName>
    <definedName name="_xlnm.Print_Area" localSheetId="12">'Table 2.14'!$A$1:$C$12</definedName>
    <definedName name="_xlnm.Print_Area" localSheetId="13">'Table 2.15'!$A$1:$I$14</definedName>
    <definedName name="_xlnm.Print_Area" localSheetId="14">'Table 2.16'!$A$1:$I$27</definedName>
    <definedName name="_xlnm.Print_Area" localSheetId="15">'Table 2.17'!$A$1:$I$20</definedName>
    <definedName name="_xlnm.Print_Area" localSheetId="16">'Table 2.18'!$A$1:$G$18</definedName>
    <definedName name="_xlnm.Print_Area" localSheetId="17">'Table 2.19'!$A$1:$C$26</definedName>
    <definedName name="_xlnm.Print_Area" localSheetId="19">'Table 2.21'!$A$1:$I$36</definedName>
    <definedName name="_xlnm.Print_Area" localSheetId="21">'Table 2.23'!$A$1:$C$9</definedName>
    <definedName name="_xlnm.Print_Area" localSheetId="23">'Table 2.25'!$A$1:$K$14</definedName>
    <definedName name="_xlnm.Print_Area" localSheetId="24">'Table 2.26'!$A$1:$K$27</definedName>
    <definedName name="_xlnm.Print_Area" localSheetId="25">'Table 2.27'!$A$1:$K$13</definedName>
    <definedName name="_xlnm.Print_Area" localSheetId="26">'Table 2.28'!$A$1:$I$20</definedName>
    <definedName name="_xlnm.Print_Area" localSheetId="27">'Table 2.29'!$A$1:$C$15</definedName>
    <definedName name="_xlnm.Print_Area" localSheetId="1">'Table 2.3'!$A$1:$D$14</definedName>
    <definedName name="_xlnm.Print_Area" localSheetId="29">'Table 2.31'!$A$1:$K$15</definedName>
    <definedName name="_xlnm.Print_Area" localSheetId="2">'Table 2.4'!$A$1:$K$14</definedName>
    <definedName name="_xlnm.Print_Area" localSheetId="3">'Table 2.5'!$A$1:$K$27</definedName>
    <definedName name="_xlnm.Print_Area" localSheetId="4">'Table 2.6'!$A$1:$K$15</definedName>
    <definedName name="_xlnm.Print_Area" localSheetId="5">'Table 2.7'!$A$1:$I$22</definedName>
    <definedName name="_xlnm.Print_Area" localSheetId="6">'Table 2.8'!$A$1:$C$25</definedName>
    <definedName name="_xlnm.Print_Area" localSheetId="7">'Table 2.9'!$A$1:$C$12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5" l="1"/>
  <c r="D5" i="25"/>
  <c r="F5" i="25"/>
  <c r="H5" i="25"/>
  <c r="B5" i="15"/>
  <c r="B4" i="8"/>
  <c r="J7" i="27"/>
  <c r="J5" i="25" l="1"/>
  <c r="J14" i="31"/>
  <c r="J13" i="31"/>
  <c r="I13" i="31"/>
  <c r="J12" i="31"/>
  <c r="I12" i="31"/>
  <c r="J11" i="31"/>
  <c r="J10" i="31"/>
  <c r="G10" i="31"/>
  <c r="J9" i="31"/>
  <c r="I9" i="31"/>
  <c r="C9" i="31"/>
  <c r="J8" i="31"/>
  <c r="J7" i="31"/>
  <c r="E7" i="31"/>
  <c r="J6" i="31"/>
  <c r="I6" i="31"/>
  <c r="G6" i="31"/>
  <c r="J5" i="31"/>
  <c r="K9" i="31" s="1"/>
  <c r="H5" i="31"/>
  <c r="I11" i="31" s="1"/>
  <c r="F5" i="31"/>
  <c r="G13" i="31" s="1"/>
  <c r="D5" i="31"/>
  <c r="E12" i="31" s="1"/>
  <c r="B5" i="31"/>
  <c r="C12" i="31" s="1"/>
  <c r="C6" i="30"/>
  <c r="B5" i="30"/>
  <c r="B4" i="30" s="1"/>
  <c r="B12" i="29"/>
  <c r="C15" i="29" s="1"/>
  <c r="C8" i="29"/>
  <c r="C5" i="29"/>
  <c r="B4" i="29"/>
  <c r="C7" i="29" s="1"/>
  <c r="H20" i="28"/>
  <c r="G20" i="28"/>
  <c r="H19" i="28"/>
  <c r="H18" i="28"/>
  <c r="C18" i="28"/>
  <c r="H17" i="28"/>
  <c r="H16" i="28"/>
  <c r="H15" i="28"/>
  <c r="F14" i="28"/>
  <c r="G18" i="28" s="1"/>
  <c r="D14" i="28"/>
  <c r="E19" i="28" s="1"/>
  <c r="B14" i="28"/>
  <c r="C16" i="28" s="1"/>
  <c r="H13" i="28"/>
  <c r="C13" i="28"/>
  <c r="H12" i="28"/>
  <c r="C12" i="28"/>
  <c r="H11" i="28"/>
  <c r="C11" i="28"/>
  <c r="H10" i="28"/>
  <c r="H9" i="28"/>
  <c r="H8" i="28"/>
  <c r="H7" i="28"/>
  <c r="E7" i="28"/>
  <c r="H6" i="28"/>
  <c r="F5" i="28"/>
  <c r="G10" i="28" s="1"/>
  <c r="D5" i="28"/>
  <c r="E10" i="28" s="1"/>
  <c r="B5" i="28"/>
  <c r="C7" i="28" s="1"/>
  <c r="J12" i="27"/>
  <c r="C12" i="27"/>
  <c r="J11" i="27"/>
  <c r="J10" i="27"/>
  <c r="C10" i="27"/>
  <c r="H9" i="27"/>
  <c r="I12" i="27" s="1"/>
  <c r="F9" i="27"/>
  <c r="G12" i="27" s="1"/>
  <c r="D9" i="27"/>
  <c r="E10" i="27" s="1"/>
  <c r="B9" i="27"/>
  <c r="C11" i="27" s="1"/>
  <c r="J8" i="27"/>
  <c r="J6" i="27"/>
  <c r="H5" i="27"/>
  <c r="I7" i="27" s="1"/>
  <c r="F5" i="27"/>
  <c r="G6" i="27" s="1"/>
  <c r="D5" i="27"/>
  <c r="E8" i="27" s="1"/>
  <c r="B5" i="27"/>
  <c r="J26" i="26"/>
  <c r="I26" i="26"/>
  <c r="C26" i="26"/>
  <c r="J25" i="26"/>
  <c r="E25" i="26"/>
  <c r="J24" i="26"/>
  <c r="G24" i="26"/>
  <c r="J23" i="26"/>
  <c r="C23" i="26"/>
  <c r="J22" i="26"/>
  <c r="J21" i="26"/>
  <c r="H18" i="26"/>
  <c r="I24" i="26" s="1"/>
  <c r="F18" i="26"/>
  <c r="G23" i="26" s="1"/>
  <c r="D18" i="26"/>
  <c r="E21" i="26" s="1"/>
  <c r="B18" i="26"/>
  <c r="C24" i="26" s="1"/>
  <c r="J17" i="26"/>
  <c r="J16" i="26"/>
  <c r="J15" i="26"/>
  <c r="C15" i="26"/>
  <c r="J14" i="26"/>
  <c r="J13" i="26"/>
  <c r="E13" i="26"/>
  <c r="J12" i="26"/>
  <c r="H9" i="26"/>
  <c r="I14" i="26" s="1"/>
  <c r="F9" i="26"/>
  <c r="G12" i="26" s="1"/>
  <c r="D9" i="26"/>
  <c r="E15" i="26" s="1"/>
  <c r="B9" i="26"/>
  <c r="C14" i="26" s="1"/>
  <c r="J7" i="26"/>
  <c r="C7" i="26"/>
  <c r="J6" i="26"/>
  <c r="H5" i="26"/>
  <c r="I6" i="26" s="1"/>
  <c r="F5" i="26"/>
  <c r="G6" i="26" s="1"/>
  <c r="D5" i="26"/>
  <c r="E7" i="26" s="1"/>
  <c r="B5" i="26"/>
  <c r="C6" i="26" s="1"/>
  <c r="J8" i="25"/>
  <c r="J7" i="25"/>
  <c r="J6" i="25"/>
  <c r="I8" i="25"/>
  <c r="G7" i="25"/>
  <c r="E8" i="25"/>
  <c r="C7" i="25"/>
  <c r="C12" i="24"/>
  <c r="C11" i="24"/>
  <c r="B9" i="24"/>
  <c r="C10" i="24" s="1"/>
  <c r="C6" i="24"/>
  <c r="C5" i="24"/>
  <c r="B4" i="24"/>
  <c r="C8" i="24" s="1"/>
  <c r="B3" i="24"/>
  <c r="C4" i="24" s="1"/>
  <c r="C7" i="23"/>
  <c r="C6" i="23"/>
  <c r="B5" i="23"/>
  <c r="B4" i="23" s="1"/>
  <c r="C8" i="23" s="1"/>
  <c r="C11" i="22"/>
  <c r="C10" i="22"/>
  <c r="B8" i="22"/>
  <c r="B3" i="22" s="1"/>
  <c r="C7" i="22"/>
  <c r="B4" i="22"/>
  <c r="C6" i="22" s="1"/>
  <c r="H35" i="21"/>
  <c r="H34" i="21"/>
  <c r="H33" i="21"/>
  <c r="H32" i="21"/>
  <c r="H31" i="21"/>
  <c r="H30" i="21"/>
  <c r="H29" i="21"/>
  <c r="H28" i="21"/>
  <c r="C28" i="21"/>
  <c r="H27" i="21"/>
  <c r="C27" i="21"/>
  <c r="F26" i="21"/>
  <c r="G29" i="21" s="1"/>
  <c r="D26" i="21"/>
  <c r="E32" i="21" s="1"/>
  <c r="B26" i="21"/>
  <c r="C29" i="21" s="1"/>
  <c r="H25" i="21"/>
  <c r="H24" i="21"/>
  <c r="G24" i="21"/>
  <c r="H23" i="21"/>
  <c r="H22" i="21"/>
  <c r="G22" i="21"/>
  <c r="H21" i="21"/>
  <c r="H20" i="21"/>
  <c r="H19" i="21"/>
  <c r="H18" i="21"/>
  <c r="H17" i="21"/>
  <c r="F16" i="21"/>
  <c r="G18" i="21" s="1"/>
  <c r="D16" i="21"/>
  <c r="E19" i="21" s="1"/>
  <c r="B16" i="21"/>
  <c r="C25" i="21" s="1"/>
  <c r="H15" i="21"/>
  <c r="H14" i="21"/>
  <c r="H13" i="21"/>
  <c r="H12" i="21"/>
  <c r="H11" i="21"/>
  <c r="H10" i="21"/>
  <c r="E10" i="21"/>
  <c r="H9" i="21"/>
  <c r="H8" i="21"/>
  <c r="H7" i="21"/>
  <c r="C7" i="21"/>
  <c r="F6" i="21"/>
  <c r="G10" i="21" s="1"/>
  <c r="D6" i="21"/>
  <c r="E12" i="21" s="1"/>
  <c r="B6" i="21"/>
  <c r="C12" i="21" s="1"/>
  <c r="C10" i="20"/>
  <c r="C9" i="20"/>
  <c r="B7" i="20"/>
  <c r="C11" i="20" s="1"/>
  <c r="B4" i="20"/>
  <c r="B3" i="20" s="1"/>
  <c r="C7" i="20" s="1"/>
  <c r="C23" i="19"/>
  <c r="C21" i="19"/>
  <c r="B20" i="19"/>
  <c r="C22" i="19" s="1"/>
  <c r="C19" i="19"/>
  <c r="C18" i="19"/>
  <c r="C17" i="19"/>
  <c r="C16" i="19"/>
  <c r="C13" i="19"/>
  <c r="C11" i="19"/>
  <c r="C9" i="19"/>
  <c r="C8" i="19"/>
  <c r="C7" i="19"/>
  <c r="C5" i="19"/>
  <c r="B4" i="19"/>
  <c r="C14" i="19" s="1"/>
  <c r="F18" i="18"/>
  <c r="F17" i="18"/>
  <c r="F16" i="18"/>
  <c r="F15" i="18"/>
  <c r="F14" i="18"/>
  <c r="F13" i="18"/>
  <c r="D12" i="18"/>
  <c r="E14" i="18" s="1"/>
  <c r="B12" i="18"/>
  <c r="C14" i="18" s="1"/>
  <c r="F11" i="18"/>
  <c r="G11" i="18" s="1"/>
  <c r="C11" i="18"/>
  <c r="F10" i="18"/>
  <c r="C10" i="18"/>
  <c r="G9" i="18"/>
  <c r="F9" i="18"/>
  <c r="C9" i="18"/>
  <c r="F8" i="18"/>
  <c r="C8" i="18"/>
  <c r="F7" i="18"/>
  <c r="G7" i="18" s="1"/>
  <c r="F6" i="18"/>
  <c r="C6" i="18"/>
  <c r="F5" i="18"/>
  <c r="D5" i="18"/>
  <c r="E10" i="18" s="1"/>
  <c r="B5" i="18"/>
  <c r="C7" i="18" s="1"/>
  <c r="H19" i="17"/>
  <c r="H18" i="17"/>
  <c r="H17" i="17"/>
  <c r="H16" i="17"/>
  <c r="H15" i="17"/>
  <c r="H14" i="17"/>
  <c r="H13" i="17"/>
  <c r="H12" i="17"/>
  <c r="H11" i="17"/>
  <c r="H10" i="17"/>
  <c r="F9" i="17"/>
  <c r="G12" i="17" s="1"/>
  <c r="D9" i="17"/>
  <c r="E19" i="17" s="1"/>
  <c r="B9" i="17"/>
  <c r="C19" i="17" s="1"/>
  <c r="H8" i="17"/>
  <c r="H7" i="17"/>
  <c r="H6" i="17"/>
  <c r="F5" i="17"/>
  <c r="G7" i="17" s="1"/>
  <c r="D5" i="17"/>
  <c r="E8" i="17" s="1"/>
  <c r="B5" i="17"/>
  <c r="C7" i="17" s="1"/>
  <c r="H26" i="16"/>
  <c r="H25" i="16"/>
  <c r="H24" i="16"/>
  <c r="H23" i="16"/>
  <c r="E23" i="16"/>
  <c r="H22" i="16"/>
  <c r="E22" i="16"/>
  <c r="H21" i="16"/>
  <c r="E21" i="16"/>
  <c r="F18" i="16"/>
  <c r="G22" i="16" s="1"/>
  <c r="D18" i="16"/>
  <c r="E25" i="16" s="1"/>
  <c r="B18" i="16"/>
  <c r="H17" i="16"/>
  <c r="H16" i="16"/>
  <c r="H15" i="16"/>
  <c r="H14" i="16"/>
  <c r="C14" i="16"/>
  <c r="H13" i="16"/>
  <c r="H12" i="16"/>
  <c r="F9" i="16"/>
  <c r="G16" i="16" s="1"/>
  <c r="D9" i="16"/>
  <c r="E12" i="16" s="1"/>
  <c r="B9" i="16"/>
  <c r="C13" i="16" s="1"/>
  <c r="H7" i="16"/>
  <c r="E7" i="16"/>
  <c r="H6" i="16"/>
  <c r="E6" i="16"/>
  <c r="F5" i="16"/>
  <c r="G7" i="16" s="1"/>
  <c r="D5" i="16"/>
  <c r="B5" i="16"/>
  <c r="H8" i="15"/>
  <c r="H7" i="15"/>
  <c r="H6" i="15"/>
  <c r="F5" i="15"/>
  <c r="G8" i="15" s="1"/>
  <c r="D5" i="15"/>
  <c r="E8" i="15" s="1"/>
  <c r="C8" i="15"/>
  <c r="C8" i="14"/>
  <c r="B7" i="14"/>
  <c r="C10" i="14" s="1"/>
  <c r="B4" i="14"/>
  <c r="C5" i="14" s="1"/>
  <c r="F18" i="13"/>
  <c r="F17" i="13"/>
  <c r="F16" i="13"/>
  <c r="C16" i="13"/>
  <c r="F15" i="13"/>
  <c r="D14" i="13"/>
  <c r="E16" i="13" s="1"/>
  <c r="B14" i="13"/>
  <c r="F13" i="13"/>
  <c r="B12" i="13"/>
  <c r="F11" i="13"/>
  <c r="F10" i="13"/>
  <c r="F9" i="13"/>
  <c r="D8" i="13"/>
  <c r="E9" i="13" s="1"/>
  <c r="B8" i="13"/>
  <c r="C11" i="13" s="1"/>
  <c r="F7" i="13"/>
  <c r="B6" i="13"/>
  <c r="B4" i="12"/>
  <c r="C11" i="12" s="1"/>
  <c r="I44" i="11"/>
  <c r="I43" i="11"/>
  <c r="I42" i="11"/>
  <c r="I41" i="11"/>
  <c r="I40" i="11" s="1"/>
  <c r="I23" i="11"/>
  <c r="I22" i="11"/>
  <c r="I21" i="11"/>
  <c r="I20" i="11"/>
  <c r="F12" i="11"/>
  <c r="G12" i="11" s="1"/>
  <c r="F11" i="11"/>
  <c r="F10" i="11"/>
  <c r="F9" i="11"/>
  <c r="G9" i="11" s="1"/>
  <c r="F8" i="11"/>
  <c r="F7" i="11"/>
  <c r="G7" i="11" s="1"/>
  <c r="F6" i="11"/>
  <c r="D5" i="11"/>
  <c r="E11" i="11" s="1"/>
  <c r="B5" i="11"/>
  <c r="F5" i="11" s="1"/>
  <c r="J14" i="10"/>
  <c r="J13" i="10"/>
  <c r="J12" i="10"/>
  <c r="J11" i="10"/>
  <c r="J10" i="10"/>
  <c r="E10" i="10"/>
  <c r="J9" i="10"/>
  <c r="J8" i="10"/>
  <c r="J7" i="10"/>
  <c r="I7" i="10"/>
  <c r="J6" i="10"/>
  <c r="H5" i="10"/>
  <c r="I12" i="10" s="1"/>
  <c r="F5" i="10"/>
  <c r="G11" i="10" s="1"/>
  <c r="D5" i="10"/>
  <c r="E11" i="10" s="1"/>
  <c r="B5" i="10"/>
  <c r="C14" i="10" s="1"/>
  <c r="C12" i="9"/>
  <c r="C11" i="9"/>
  <c r="B9" i="9"/>
  <c r="C10" i="9" s="1"/>
  <c r="B5" i="9"/>
  <c r="B4" i="9" s="1"/>
  <c r="B20" i="8"/>
  <c r="C25" i="8" s="1"/>
  <c r="C12" i="8"/>
  <c r="H22" i="7"/>
  <c r="H21" i="7"/>
  <c r="H20" i="7"/>
  <c r="E20" i="7"/>
  <c r="C20" i="7"/>
  <c r="H19" i="7"/>
  <c r="H18" i="7"/>
  <c r="G18" i="7"/>
  <c r="F17" i="7"/>
  <c r="G21" i="7" s="1"/>
  <c r="D17" i="7"/>
  <c r="E18" i="7" s="1"/>
  <c r="B17" i="7"/>
  <c r="C18" i="7" s="1"/>
  <c r="H16" i="7"/>
  <c r="H15" i="7"/>
  <c r="H14" i="7"/>
  <c r="H13" i="7"/>
  <c r="G13" i="7"/>
  <c r="H12" i="7"/>
  <c r="H11" i="7"/>
  <c r="H10" i="7"/>
  <c r="H9" i="7"/>
  <c r="H8" i="7"/>
  <c r="H7" i="7"/>
  <c r="H6" i="7"/>
  <c r="F5" i="7"/>
  <c r="G16" i="7" s="1"/>
  <c r="D5" i="7"/>
  <c r="E13" i="7" s="1"/>
  <c r="B5" i="7"/>
  <c r="C10" i="7" s="1"/>
  <c r="J14" i="6"/>
  <c r="J13" i="6"/>
  <c r="J12" i="6"/>
  <c r="J11" i="6"/>
  <c r="G11" i="6"/>
  <c r="E11" i="6"/>
  <c r="J10" i="6"/>
  <c r="J9" i="6"/>
  <c r="K13" i="6" s="1"/>
  <c r="H9" i="6"/>
  <c r="I13" i="6" s="1"/>
  <c r="F9" i="6"/>
  <c r="G12" i="6" s="1"/>
  <c r="D9" i="6"/>
  <c r="E12" i="6" s="1"/>
  <c r="B9" i="6"/>
  <c r="C11" i="6" s="1"/>
  <c r="J8" i="6"/>
  <c r="J7" i="6"/>
  <c r="E7" i="6"/>
  <c r="C7" i="6"/>
  <c r="J6" i="6"/>
  <c r="H5" i="6"/>
  <c r="I6" i="6" s="1"/>
  <c r="F5" i="6"/>
  <c r="G6" i="6" s="1"/>
  <c r="D5" i="6"/>
  <c r="E8" i="6" s="1"/>
  <c r="B5" i="6"/>
  <c r="C8" i="6" s="1"/>
  <c r="J26" i="5"/>
  <c r="G26" i="5"/>
  <c r="J25" i="5"/>
  <c r="J24" i="5"/>
  <c r="J23" i="5"/>
  <c r="J22" i="5"/>
  <c r="G22" i="5"/>
  <c r="J21" i="5"/>
  <c r="H18" i="5"/>
  <c r="I24" i="5" s="1"/>
  <c r="F18" i="5"/>
  <c r="G23" i="5" s="1"/>
  <c r="D18" i="5"/>
  <c r="E23" i="5" s="1"/>
  <c r="B18" i="5"/>
  <c r="C26" i="5" s="1"/>
  <c r="J17" i="5"/>
  <c r="J16" i="5"/>
  <c r="G16" i="5"/>
  <c r="J15" i="5"/>
  <c r="J14" i="5"/>
  <c r="J13" i="5"/>
  <c r="I13" i="5"/>
  <c r="G13" i="5"/>
  <c r="J12" i="5"/>
  <c r="G12" i="5"/>
  <c r="E12" i="5"/>
  <c r="H9" i="5"/>
  <c r="I14" i="5" s="1"/>
  <c r="F9" i="5"/>
  <c r="G14" i="5" s="1"/>
  <c r="D9" i="5"/>
  <c r="E17" i="5" s="1"/>
  <c r="B9" i="5"/>
  <c r="J9" i="5" s="1"/>
  <c r="J7" i="5"/>
  <c r="J6" i="5"/>
  <c r="E6" i="5"/>
  <c r="H5" i="5"/>
  <c r="I6" i="5" s="1"/>
  <c r="F5" i="5"/>
  <c r="G7" i="5" s="1"/>
  <c r="D5" i="5"/>
  <c r="E7" i="5" s="1"/>
  <c r="B5" i="5"/>
  <c r="C6" i="5" s="1"/>
  <c r="J8" i="4"/>
  <c r="J7" i="4"/>
  <c r="J6" i="4"/>
  <c r="H5" i="4"/>
  <c r="I8" i="4" s="1"/>
  <c r="F5" i="4"/>
  <c r="G8" i="4" s="1"/>
  <c r="D5" i="4"/>
  <c r="B5" i="4"/>
  <c r="C7" i="4" s="1"/>
  <c r="B9" i="3"/>
  <c r="C12" i="3" s="1"/>
  <c r="C7" i="3"/>
  <c r="B5" i="3"/>
  <c r="C6" i="3" s="1"/>
  <c r="A49" i="2"/>
  <c r="A48" i="2"/>
  <c r="A45" i="2"/>
  <c r="A44" i="2"/>
  <c r="A43" i="2"/>
  <c r="A42" i="2"/>
  <c r="A41" i="2"/>
  <c r="A40" i="2"/>
  <c r="A39" i="2"/>
  <c r="A34" i="2"/>
  <c r="A33" i="2"/>
  <c r="A32" i="2"/>
  <c r="A29" i="2"/>
  <c r="A28" i="2"/>
  <c r="A27" i="2"/>
  <c r="A26" i="2"/>
  <c r="A25" i="2"/>
  <c r="A24" i="2"/>
  <c r="A19" i="2"/>
  <c r="A18" i="2"/>
  <c r="A16" i="2"/>
  <c r="A15" i="2"/>
  <c r="A14" i="2"/>
  <c r="A13" i="2"/>
  <c r="A12" i="2"/>
  <c r="A9" i="2"/>
  <c r="A8" i="2"/>
  <c r="A7" i="2"/>
  <c r="A6" i="2"/>
  <c r="A5" i="2"/>
  <c r="A4" i="2"/>
  <c r="G6" i="25" l="1"/>
  <c r="E7" i="25"/>
  <c r="G8" i="25"/>
  <c r="C6" i="15"/>
  <c r="C8" i="22"/>
  <c r="C4" i="22"/>
  <c r="C11" i="3"/>
  <c r="I7" i="5"/>
  <c r="C16" i="5"/>
  <c r="K22" i="5"/>
  <c r="C10" i="6"/>
  <c r="G34" i="21"/>
  <c r="K26" i="5"/>
  <c r="C14" i="6"/>
  <c r="C5" i="8"/>
  <c r="C8" i="11"/>
  <c r="I19" i="11"/>
  <c r="J23" i="11" s="1"/>
  <c r="C20" i="21"/>
  <c r="C17" i="26"/>
  <c r="C22" i="26"/>
  <c r="C17" i="28"/>
  <c r="C13" i="29"/>
  <c r="E16" i="5"/>
  <c r="I23" i="5"/>
  <c r="G8" i="6"/>
  <c r="K10" i="6"/>
  <c r="K14" i="6"/>
  <c r="C15" i="7"/>
  <c r="C13" i="8"/>
  <c r="E14" i="10"/>
  <c r="G8" i="11"/>
  <c r="D12" i="13"/>
  <c r="E13" i="13" s="1"/>
  <c r="G6" i="16"/>
  <c r="E24" i="16"/>
  <c r="H5" i="17"/>
  <c r="I8" i="17" s="1"/>
  <c r="C10" i="19"/>
  <c r="C8" i="20"/>
  <c r="E7" i="21"/>
  <c r="C24" i="21"/>
  <c r="G27" i="21"/>
  <c r="G31" i="21"/>
  <c r="C35" i="21"/>
  <c r="C9" i="22"/>
  <c r="C13" i="24"/>
  <c r="E6" i="26"/>
  <c r="E14" i="26"/>
  <c r="E17" i="26"/>
  <c r="I22" i="26"/>
  <c r="I6" i="27"/>
  <c r="C8" i="28"/>
  <c r="E11" i="28"/>
  <c r="G17" i="28"/>
  <c r="C13" i="31"/>
  <c r="K23" i="5"/>
  <c r="J44" i="11"/>
  <c r="H5" i="15"/>
  <c r="I8" i="15" s="1"/>
  <c r="E6" i="17"/>
  <c r="C21" i="21"/>
  <c r="G35" i="21"/>
  <c r="E8" i="28"/>
  <c r="I17" i="28"/>
  <c r="C18" i="21"/>
  <c r="I10" i="31"/>
  <c r="G17" i="5"/>
  <c r="C21" i="5"/>
  <c r="C25" i="5"/>
  <c r="K11" i="6"/>
  <c r="C12" i="7"/>
  <c r="E6" i="10"/>
  <c r="G10" i="11"/>
  <c r="C10" i="12"/>
  <c r="C9" i="13"/>
  <c r="C6" i="14"/>
  <c r="E6" i="15"/>
  <c r="E26" i="16"/>
  <c r="E7" i="17"/>
  <c r="C15" i="19"/>
  <c r="C24" i="19"/>
  <c r="B5" i="21"/>
  <c r="C16" i="21" s="1"/>
  <c r="C9" i="21"/>
  <c r="E14" i="21"/>
  <c r="C22" i="21"/>
  <c r="E28" i="21"/>
  <c r="C33" i="21"/>
  <c r="C7" i="24"/>
  <c r="C12" i="26"/>
  <c r="I15" i="26"/>
  <c r="I23" i="26"/>
  <c r="G8" i="27"/>
  <c r="C6" i="28"/>
  <c r="C9" i="28"/>
  <c r="E12" i="28"/>
  <c r="G15" i="28"/>
  <c r="C9" i="29"/>
  <c r="G14" i="31"/>
  <c r="G7" i="27"/>
  <c r="H14" i="28"/>
  <c r="I16" i="28" s="1"/>
  <c r="G6" i="5"/>
  <c r="I17" i="5"/>
  <c r="K21" i="5"/>
  <c r="I12" i="6"/>
  <c r="G6" i="10"/>
  <c r="I11" i="10"/>
  <c r="C6" i="11"/>
  <c r="G11" i="11"/>
  <c r="B5" i="13"/>
  <c r="G9" i="13"/>
  <c r="C16" i="16"/>
  <c r="C25" i="19"/>
  <c r="G9" i="21"/>
  <c r="C19" i="21"/>
  <c r="E22" i="21"/>
  <c r="G28" i="21"/>
  <c r="G33" i="21"/>
  <c r="G7" i="26"/>
  <c r="I11" i="27"/>
  <c r="E6" i="28"/>
  <c r="E9" i="28"/>
  <c r="I19" i="28"/>
  <c r="C10" i="29"/>
  <c r="I8" i="31"/>
  <c r="E11" i="31"/>
  <c r="I14" i="31"/>
  <c r="J18" i="5"/>
  <c r="K24" i="5" s="1"/>
  <c r="C21" i="8"/>
  <c r="C10" i="11"/>
  <c r="F8" i="13"/>
  <c r="C12" i="5"/>
  <c r="C15" i="5"/>
  <c r="E22" i="5"/>
  <c r="E26" i="5"/>
  <c r="K12" i="6"/>
  <c r="C7" i="7"/>
  <c r="C12" i="11"/>
  <c r="D6" i="13"/>
  <c r="C7" i="15"/>
  <c r="I7" i="26"/>
  <c r="C13" i="26"/>
  <c r="C16" i="26"/>
  <c r="G16" i="28"/>
  <c r="E20" i="28"/>
  <c r="C11" i="29"/>
  <c r="C6" i="4"/>
  <c r="G7" i="4"/>
  <c r="K12" i="5"/>
  <c r="J43" i="11"/>
  <c r="K16" i="5"/>
  <c r="B3" i="9"/>
  <c r="C4" i="9" s="1"/>
  <c r="C8" i="9"/>
  <c r="I7" i="16"/>
  <c r="K13" i="5"/>
  <c r="K14" i="5"/>
  <c r="K17" i="5"/>
  <c r="G6" i="11"/>
  <c r="K15" i="5"/>
  <c r="G13" i="13"/>
  <c r="G13" i="26"/>
  <c r="E7" i="4"/>
  <c r="J5" i="6"/>
  <c r="I8" i="6"/>
  <c r="E7" i="7"/>
  <c r="G10" i="7"/>
  <c r="E15" i="7"/>
  <c r="C6" i="8"/>
  <c r="C14" i="8"/>
  <c r="C22" i="8"/>
  <c r="C5" i="9"/>
  <c r="C9" i="10"/>
  <c r="G10" i="10"/>
  <c r="C13" i="10"/>
  <c r="G14" i="10"/>
  <c r="E6" i="11"/>
  <c r="E8" i="11"/>
  <c r="E10" i="11"/>
  <c r="E12" i="11"/>
  <c r="C7" i="13"/>
  <c r="C14" i="13"/>
  <c r="C9" i="14"/>
  <c r="C12" i="16"/>
  <c r="E14" i="16"/>
  <c r="E16" i="16"/>
  <c r="C24" i="16"/>
  <c r="H18" i="16"/>
  <c r="I26" i="16" s="1"/>
  <c r="C22" i="16"/>
  <c r="C26" i="16"/>
  <c r="C6" i="17"/>
  <c r="H9" i="17"/>
  <c r="I18" i="17" s="1"/>
  <c r="F12" i="18"/>
  <c r="E15" i="18"/>
  <c r="C6" i="20"/>
  <c r="C4" i="20"/>
  <c r="G7" i="21"/>
  <c r="E25" i="21"/>
  <c r="E17" i="21"/>
  <c r="E20" i="21"/>
  <c r="E18" i="21"/>
  <c r="E31" i="21"/>
  <c r="E33" i="21"/>
  <c r="I7" i="25"/>
  <c r="I20" i="28"/>
  <c r="I15" i="28"/>
  <c r="K12" i="31"/>
  <c r="E21" i="5"/>
  <c r="I22" i="5"/>
  <c r="E25" i="5"/>
  <c r="I26" i="5"/>
  <c r="C6" i="6"/>
  <c r="G7" i="6"/>
  <c r="E10" i="6"/>
  <c r="I11" i="6"/>
  <c r="E14" i="6"/>
  <c r="H5" i="7"/>
  <c r="I11" i="7" s="1"/>
  <c r="G7" i="7"/>
  <c r="C9" i="7"/>
  <c r="E12" i="7"/>
  <c r="G15" i="7"/>
  <c r="G20" i="7"/>
  <c r="C22" i="7"/>
  <c r="C7" i="8"/>
  <c r="C15" i="8"/>
  <c r="C23" i="8"/>
  <c r="C6" i="9"/>
  <c r="I6" i="10"/>
  <c r="E9" i="10"/>
  <c r="I10" i="10"/>
  <c r="E13" i="10"/>
  <c r="I14" i="10"/>
  <c r="AL12" i="12"/>
  <c r="E17" i="13"/>
  <c r="E15" i="13"/>
  <c r="B3" i="14"/>
  <c r="C4" i="14" s="1"/>
  <c r="C11" i="14"/>
  <c r="G12" i="16"/>
  <c r="G14" i="16"/>
  <c r="G24" i="16"/>
  <c r="C8" i="17"/>
  <c r="E10" i="17"/>
  <c r="E12" i="17"/>
  <c r="C14" i="17"/>
  <c r="C16" i="17"/>
  <c r="E18" i="17"/>
  <c r="E13" i="18"/>
  <c r="C18" i="18"/>
  <c r="C5" i="20"/>
  <c r="C13" i="21"/>
  <c r="H6" i="21"/>
  <c r="C8" i="21"/>
  <c r="C14" i="21"/>
  <c r="C10" i="21"/>
  <c r="H26" i="21"/>
  <c r="I31" i="21" s="1"/>
  <c r="C9" i="24"/>
  <c r="E6" i="25"/>
  <c r="C7" i="27"/>
  <c r="C8" i="27"/>
  <c r="J5" i="27"/>
  <c r="K7" i="27" s="1"/>
  <c r="I18" i="28"/>
  <c r="G16" i="26"/>
  <c r="B4" i="3"/>
  <c r="J5" i="4"/>
  <c r="K7" i="4" s="1"/>
  <c r="I7" i="4"/>
  <c r="I12" i="5"/>
  <c r="E15" i="5"/>
  <c r="I16" i="5"/>
  <c r="G21" i="5"/>
  <c r="C24" i="5"/>
  <c r="G25" i="5"/>
  <c r="E6" i="6"/>
  <c r="I7" i="6"/>
  <c r="G10" i="6"/>
  <c r="C13" i="6"/>
  <c r="G14" i="6"/>
  <c r="C6" i="7"/>
  <c r="E9" i="7"/>
  <c r="G12" i="7"/>
  <c r="C14" i="7"/>
  <c r="C19" i="7"/>
  <c r="E22" i="7"/>
  <c r="C8" i="8"/>
  <c r="C16" i="8"/>
  <c r="C24" i="8"/>
  <c r="C7" i="9"/>
  <c r="C8" i="10"/>
  <c r="G9" i="10"/>
  <c r="C12" i="10"/>
  <c r="G13" i="10"/>
  <c r="E14" i="13"/>
  <c r="E7" i="15"/>
  <c r="H5" i="16"/>
  <c r="I6" i="16" s="1"/>
  <c r="C7" i="16"/>
  <c r="G26" i="16"/>
  <c r="G6" i="17"/>
  <c r="G8" i="17"/>
  <c r="E14" i="17"/>
  <c r="E16" i="17"/>
  <c r="E11" i="18"/>
  <c r="E9" i="18"/>
  <c r="E7" i="18"/>
  <c r="G10" i="18"/>
  <c r="E18" i="18"/>
  <c r="C6" i="21"/>
  <c r="I12" i="21"/>
  <c r="C15" i="21"/>
  <c r="G20" i="21"/>
  <c r="G23" i="21"/>
  <c r="G21" i="21"/>
  <c r="E23" i="21"/>
  <c r="G25" i="21"/>
  <c r="J5" i="26"/>
  <c r="K7" i="26" s="1"/>
  <c r="G15" i="16"/>
  <c r="G13" i="16"/>
  <c r="G18" i="17"/>
  <c r="G10" i="17"/>
  <c r="G16" i="17"/>
  <c r="G17" i="26"/>
  <c r="J9" i="26"/>
  <c r="G14" i="26"/>
  <c r="G15" i="26"/>
  <c r="C10" i="3"/>
  <c r="C8" i="4"/>
  <c r="C14" i="5"/>
  <c r="G15" i="5"/>
  <c r="I21" i="5"/>
  <c r="E24" i="5"/>
  <c r="I25" i="5"/>
  <c r="I10" i="6"/>
  <c r="E13" i="6"/>
  <c r="I14" i="6"/>
  <c r="E6" i="7"/>
  <c r="G9" i="7"/>
  <c r="C11" i="7"/>
  <c r="E14" i="7"/>
  <c r="E19" i="7"/>
  <c r="G22" i="7"/>
  <c r="C9" i="8"/>
  <c r="C17" i="8"/>
  <c r="E8" i="10"/>
  <c r="I9" i="10"/>
  <c r="E12" i="10"/>
  <c r="I13" i="10"/>
  <c r="C7" i="11"/>
  <c r="C9" i="11"/>
  <c r="C11" i="11"/>
  <c r="C7" i="12"/>
  <c r="C5" i="12"/>
  <c r="C10" i="13"/>
  <c r="F12" i="13"/>
  <c r="F14" i="13"/>
  <c r="G14" i="13" s="1"/>
  <c r="C17" i="13"/>
  <c r="G7" i="15"/>
  <c r="C21" i="16"/>
  <c r="C23" i="16"/>
  <c r="G14" i="17"/>
  <c r="E8" i="18"/>
  <c r="C16" i="18"/>
  <c r="E8" i="21"/>
  <c r="E11" i="21"/>
  <c r="D5" i="21"/>
  <c r="E6" i="21" s="1"/>
  <c r="E9" i="21"/>
  <c r="G8" i="21"/>
  <c r="E13" i="21"/>
  <c r="E15" i="21"/>
  <c r="E21" i="21"/>
  <c r="C12" i="22"/>
  <c r="I6" i="25"/>
  <c r="K7" i="31"/>
  <c r="I30" i="21"/>
  <c r="E6" i="4"/>
  <c r="E8" i="4"/>
  <c r="C7" i="5"/>
  <c r="E14" i="5"/>
  <c r="I15" i="5"/>
  <c r="C23" i="5"/>
  <c r="G24" i="5"/>
  <c r="C12" i="6"/>
  <c r="G13" i="6"/>
  <c r="G6" i="7"/>
  <c r="C8" i="7"/>
  <c r="E11" i="7"/>
  <c r="G14" i="7"/>
  <c r="C16" i="7"/>
  <c r="H17" i="7"/>
  <c r="I18" i="7" s="1"/>
  <c r="G19" i="7"/>
  <c r="C21" i="7"/>
  <c r="C10" i="8"/>
  <c r="C18" i="8"/>
  <c r="C7" i="10"/>
  <c r="G8" i="10"/>
  <c r="C11" i="10"/>
  <c r="G12" i="10"/>
  <c r="E7" i="11"/>
  <c r="E9" i="11"/>
  <c r="C6" i="12"/>
  <c r="C8" i="13"/>
  <c r="G10" i="13"/>
  <c r="G17" i="13"/>
  <c r="G6" i="15"/>
  <c r="E15" i="16"/>
  <c r="E17" i="16"/>
  <c r="C25" i="16"/>
  <c r="I6" i="17"/>
  <c r="C11" i="17"/>
  <c r="I14" i="17"/>
  <c r="C17" i="17"/>
  <c r="G8" i="18"/>
  <c r="E16" i="18"/>
  <c r="G11" i="21"/>
  <c r="F5" i="21"/>
  <c r="G26" i="21" s="1"/>
  <c r="G14" i="21"/>
  <c r="G12" i="21"/>
  <c r="I10" i="21"/>
  <c r="G13" i="21"/>
  <c r="G15" i="21"/>
  <c r="B3" i="23"/>
  <c r="C9" i="23" s="1"/>
  <c r="K17" i="26"/>
  <c r="G9" i="28"/>
  <c r="G12" i="28"/>
  <c r="G7" i="28"/>
  <c r="H5" i="28"/>
  <c r="I12" i="28" s="1"/>
  <c r="G13" i="28"/>
  <c r="G8" i="28"/>
  <c r="G6" i="28"/>
  <c r="E17" i="18"/>
  <c r="C8" i="30"/>
  <c r="C5" i="3"/>
  <c r="G6" i="4"/>
  <c r="J5" i="5"/>
  <c r="K7" i="5" s="1"/>
  <c r="C13" i="5"/>
  <c r="C17" i="5"/>
  <c r="E8" i="7"/>
  <c r="G11" i="7"/>
  <c r="C13" i="7"/>
  <c r="E16" i="7"/>
  <c r="E21" i="7"/>
  <c r="C11" i="8"/>
  <c r="C19" i="8"/>
  <c r="J5" i="10"/>
  <c r="K13" i="10" s="1"/>
  <c r="E7" i="10"/>
  <c r="I8" i="10"/>
  <c r="J41" i="11"/>
  <c r="C8" i="12"/>
  <c r="E10" i="13"/>
  <c r="C13" i="13"/>
  <c r="C15" i="13"/>
  <c r="C6" i="16"/>
  <c r="C17" i="16"/>
  <c r="C15" i="16"/>
  <c r="H9" i="16"/>
  <c r="E13" i="16"/>
  <c r="G17" i="16"/>
  <c r="G21" i="16"/>
  <c r="G23" i="16"/>
  <c r="G25" i="16"/>
  <c r="C12" i="17"/>
  <c r="C18" i="17"/>
  <c r="C10" i="17"/>
  <c r="E11" i="17"/>
  <c r="C13" i="17"/>
  <c r="C15" i="17"/>
  <c r="E17" i="17"/>
  <c r="E6" i="18"/>
  <c r="C11" i="21"/>
  <c r="G17" i="21"/>
  <c r="G19" i="21"/>
  <c r="C31" i="21"/>
  <c r="C34" i="21"/>
  <c r="C32" i="21"/>
  <c r="C26" i="21"/>
  <c r="C30" i="21"/>
  <c r="C5" i="22"/>
  <c r="C8" i="25"/>
  <c r="C6" i="25"/>
  <c r="K15" i="26"/>
  <c r="C6" i="27"/>
  <c r="K8" i="31"/>
  <c r="E10" i="7"/>
  <c r="I6" i="4"/>
  <c r="E13" i="5"/>
  <c r="C22" i="5"/>
  <c r="G8" i="7"/>
  <c r="C6" i="10"/>
  <c r="G7" i="10"/>
  <c r="C10" i="10"/>
  <c r="J42" i="11"/>
  <c r="C9" i="12"/>
  <c r="E11" i="13"/>
  <c r="I13" i="16"/>
  <c r="E15" i="17"/>
  <c r="E13" i="17"/>
  <c r="G11" i="17"/>
  <c r="G13" i="17"/>
  <c r="G15" i="17"/>
  <c r="G17" i="17"/>
  <c r="G19" i="17"/>
  <c r="G6" i="18"/>
  <c r="C17" i="18"/>
  <c r="C15" i="18"/>
  <c r="C13" i="18"/>
  <c r="E24" i="21"/>
  <c r="E34" i="21"/>
  <c r="E29" i="21"/>
  <c r="E26" i="21"/>
  <c r="E35" i="21"/>
  <c r="E27" i="21"/>
  <c r="E30" i="21"/>
  <c r="C5" i="23"/>
  <c r="K6" i="26"/>
  <c r="E26" i="26"/>
  <c r="E22" i="26"/>
  <c r="J18" i="26"/>
  <c r="E23" i="26"/>
  <c r="E24" i="26"/>
  <c r="E11" i="27"/>
  <c r="J9" i="27"/>
  <c r="K12" i="27" s="1"/>
  <c r="E12" i="27"/>
  <c r="G11" i="28"/>
  <c r="B3" i="30"/>
  <c r="C9" i="30" s="1"/>
  <c r="K14" i="31"/>
  <c r="K10" i="31"/>
  <c r="K6" i="31"/>
  <c r="K13" i="31"/>
  <c r="K11" i="31"/>
  <c r="C12" i="19"/>
  <c r="H16" i="21"/>
  <c r="I22" i="21" s="1"/>
  <c r="C23" i="21"/>
  <c r="G30" i="21"/>
  <c r="E12" i="26"/>
  <c r="I13" i="26"/>
  <c r="E16" i="26"/>
  <c r="I17" i="26"/>
  <c r="C21" i="26"/>
  <c r="G22" i="26"/>
  <c r="C25" i="26"/>
  <c r="G26" i="26"/>
  <c r="E7" i="27"/>
  <c r="I8" i="27"/>
  <c r="G11" i="27"/>
  <c r="E16" i="28"/>
  <c r="G19" i="28"/>
  <c r="C5" i="30"/>
  <c r="C7" i="31"/>
  <c r="G8" i="31"/>
  <c r="C11" i="31"/>
  <c r="G12" i="31"/>
  <c r="C6" i="19"/>
  <c r="C17" i="21"/>
  <c r="G32" i="21"/>
  <c r="I12" i="26"/>
  <c r="I16" i="26"/>
  <c r="G21" i="26"/>
  <c r="G25" i="26"/>
  <c r="E6" i="27"/>
  <c r="G10" i="27"/>
  <c r="C10" i="28"/>
  <c r="E13" i="28"/>
  <c r="C15" i="28"/>
  <c r="E18" i="28"/>
  <c r="C6" i="29"/>
  <c r="C14" i="29"/>
  <c r="C7" i="30"/>
  <c r="C6" i="31"/>
  <c r="G7" i="31"/>
  <c r="C10" i="31"/>
  <c r="G11" i="31"/>
  <c r="C14" i="31"/>
  <c r="I21" i="26"/>
  <c r="I25" i="26"/>
  <c r="I10" i="27"/>
  <c r="E15" i="28"/>
  <c r="C20" i="28"/>
  <c r="E6" i="31"/>
  <c r="I7" i="31"/>
  <c r="E10" i="31"/>
  <c r="E14" i="31"/>
  <c r="E17" i="28"/>
  <c r="E9" i="31"/>
  <c r="E13" i="31"/>
  <c r="C19" i="28"/>
  <c r="C8" i="31"/>
  <c r="G9" i="31"/>
  <c r="E8" i="31"/>
  <c r="I6" i="15" l="1"/>
  <c r="I7" i="15"/>
  <c r="G8" i="13"/>
  <c r="E7" i="13"/>
  <c r="F6" i="13"/>
  <c r="G7" i="13" s="1"/>
  <c r="C6" i="13"/>
  <c r="I16" i="17"/>
  <c r="H5" i="21"/>
  <c r="I26" i="21" s="1"/>
  <c r="G11" i="13"/>
  <c r="C9" i="9"/>
  <c r="C12" i="13"/>
  <c r="C7" i="14"/>
  <c r="C18" i="13"/>
  <c r="K8" i="27"/>
  <c r="G15" i="13"/>
  <c r="E8" i="13"/>
  <c r="I17" i="17"/>
  <c r="I7" i="17"/>
  <c r="J20" i="11"/>
  <c r="J22" i="11"/>
  <c r="D5" i="13"/>
  <c r="E12" i="13" s="1"/>
  <c r="I21" i="7"/>
  <c r="K25" i="5"/>
  <c r="J21" i="11"/>
  <c r="I13" i="28"/>
  <c r="I6" i="28"/>
  <c r="E16" i="21"/>
  <c r="I23" i="16"/>
  <c r="I21" i="16"/>
  <c r="I22" i="16"/>
  <c r="I25" i="16"/>
  <c r="K14" i="10"/>
  <c r="K6" i="4"/>
  <c r="I12" i="7"/>
  <c r="K10" i="10"/>
  <c r="K11" i="27"/>
  <c r="I17" i="16"/>
  <c r="I16" i="16"/>
  <c r="I10" i="28"/>
  <c r="K6" i="6"/>
  <c r="K7" i="6"/>
  <c r="I15" i="17"/>
  <c r="I8" i="7"/>
  <c r="I6" i="7"/>
  <c r="I19" i="7"/>
  <c r="K24" i="26"/>
  <c r="K23" i="26"/>
  <c r="I35" i="21"/>
  <c r="I27" i="21"/>
  <c r="I34" i="21"/>
  <c r="I32" i="21"/>
  <c r="I29" i="21"/>
  <c r="I33" i="21"/>
  <c r="I16" i="7"/>
  <c r="K6" i="25"/>
  <c r="G6" i="21"/>
  <c r="K10" i="27"/>
  <c r="I13" i="7"/>
  <c r="I20" i="7"/>
  <c r="I9" i="7"/>
  <c r="K25" i="26"/>
  <c r="K12" i="26"/>
  <c r="K16" i="26"/>
  <c r="K21" i="26"/>
  <c r="K7" i="25"/>
  <c r="G17" i="18"/>
  <c r="G16" i="18"/>
  <c r="G18" i="18"/>
  <c r="G13" i="18"/>
  <c r="G15" i="18"/>
  <c r="G14" i="18"/>
  <c r="I7" i="7"/>
  <c r="K11" i="10"/>
  <c r="I10" i="7"/>
  <c r="K9" i="10"/>
  <c r="K22" i="26"/>
  <c r="I7" i="28"/>
  <c r="I8" i="28"/>
  <c r="I9" i="28"/>
  <c r="C4" i="23"/>
  <c r="K14" i="26"/>
  <c r="B3" i="3"/>
  <c r="C9" i="3" s="1"/>
  <c r="C8" i="3"/>
  <c r="I9" i="21"/>
  <c r="I15" i="21"/>
  <c r="I13" i="21"/>
  <c r="I11" i="21"/>
  <c r="I7" i="21"/>
  <c r="I14" i="21"/>
  <c r="K26" i="26"/>
  <c r="I10" i="17"/>
  <c r="I19" i="17"/>
  <c r="I13" i="17"/>
  <c r="I11" i="17"/>
  <c r="I11" i="28"/>
  <c r="K6" i="10"/>
  <c r="K8" i="6"/>
  <c r="K7" i="10"/>
  <c r="I24" i="16"/>
  <c r="I15" i="7"/>
  <c r="I18" i="21"/>
  <c r="I25" i="21"/>
  <c r="I23" i="21"/>
  <c r="I17" i="21"/>
  <c r="I24" i="21"/>
  <c r="I19" i="21"/>
  <c r="I21" i="21"/>
  <c r="K13" i="26"/>
  <c r="K6" i="27"/>
  <c r="K6" i="5"/>
  <c r="I22" i="7"/>
  <c r="I12" i="17"/>
  <c r="I8" i="21"/>
  <c r="G16" i="13"/>
  <c r="I12" i="16"/>
  <c r="K12" i="10"/>
  <c r="K8" i="10"/>
  <c r="K8" i="25"/>
  <c r="C4" i="30"/>
  <c r="G16" i="21"/>
  <c r="E18" i="13"/>
  <c r="E6" i="13"/>
  <c r="I28" i="21"/>
  <c r="K8" i="4"/>
  <c r="I14" i="7"/>
  <c r="I15" i="16"/>
  <c r="I14" i="16"/>
  <c r="I20" i="21"/>
  <c r="I16" i="21" l="1"/>
  <c r="I6" i="21"/>
  <c r="F5" i="13"/>
  <c r="C4" i="3"/>
  <c r="G6" i="13" l="1"/>
  <c r="G18" i="13"/>
  <c r="G12" i="13"/>
</calcChain>
</file>

<file path=xl/sharedStrings.xml><?xml version="1.0" encoding="utf-8"?>
<sst xmlns="http://schemas.openxmlformats.org/spreadsheetml/2006/main" count="782" uniqueCount="261">
  <si>
    <t>N</t>
  </si>
  <si>
    <t>%</t>
  </si>
  <si>
    <t>&lt;45</t>
  </si>
  <si>
    <t>45 - 54</t>
  </si>
  <si>
    <t>55 - 64</t>
  </si>
  <si>
    <t>65 - 74</t>
  </si>
  <si>
    <t>75 - 84</t>
  </si>
  <si>
    <t>≥ 85</t>
  </si>
  <si>
    <t>Intervento precedente</t>
  </si>
  <si>
    <t>CoP</t>
  </si>
  <si>
    <t>CoC</t>
  </si>
  <si>
    <t>MoP</t>
  </si>
  <si>
    <t>Note:</t>
  </si>
  <si>
    <t>Primario totale revisione</t>
  </si>
  <si>
    <t>DS_A_5-18_r01+_c03_dm_revisione_accoppiamento</t>
  </si>
  <si>
    <t>TabCND.Tipo</t>
  </si>
  <si>
    <t>TabCND.Materiale</t>
  </si>
  <si>
    <t>TabCND_1.Tipo</t>
  </si>
  <si>
    <t>TabCND_1.Materiale</t>
  </si>
  <si>
    <t>ConteggioDiidIntervento</t>
  </si>
  <si>
    <t>DS_A_5-18_r01+_c03_dm_revisione_accoppiamento_AT_pre_1.PrimoDiMateriale</t>
  </si>
  <si>
    <t>DS_A_5-18_r01+_c03_dm_revisione_accoppiamento_AI_pre_2.PrimoDiMateriale</t>
  </si>
  <si>
    <t>ConteggioDihashSDO</t>
  </si>
  <si>
    <t>AT</t>
  </si>
  <si>
    <t>Ceramica</t>
  </si>
  <si>
    <t>AI</t>
  </si>
  <si>
    <t>Metallo</t>
  </si>
  <si>
    <t>Polietilene</t>
  </si>
  <si>
    <t>Quad-sparing</t>
  </si>
  <si>
    <t>Instabilità</t>
  </si>
  <si>
    <t>Non cementata (glenoide + stelo)</t>
  </si>
  <si>
    <r>
      <t xml:space="preserve">Table 2.3. Hip. Number of procedures included in procedure analysis and </t>
    </r>
    <r>
      <rPr>
        <i/>
        <sz val="10"/>
        <color rgb="FFC02B24"/>
        <rFont val="Calibri"/>
        <family val="2"/>
        <scheme val="minor"/>
      </rPr>
      <t>completeness</t>
    </r>
    <r>
      <rPr>
        <sz val="10"/>
        <color rgb="FFC02B24"/>
        <rFont val="Calibri"/>
        <family val="2"/>
        <scheme val="minor"/>
      </rPr>
      <t xml:space="preserve"> by procedure type</t>
    </r>
  </si>
  <si>
    <t>Procedure type</t>
  </si>
  <si>
    <t>Primary</t>
  </si>
  <si>
    <t>Total replacement</t>
  </si>
  <si>
    <t>- elective</t>
  </si>
  <si>
    <t>- emergency</t>
  </si>
  <si>
    <t>Partial replacement</t>
  </si>
  <si>
    <t>Revision</t>
  </si>
  <si>
    <t>Partial revision (**)</t>
  </si>
  <si>
    <t>Total revision</t>
  </si>
  <si>
    <t>Removal (***)</t>
  </si>
  <si>
    <t>(**) Includes conversion from endoprosthesis to arthroprosthesis</t>
  </si>
  <si>
    <t>(***) Includes removal, removal with spacer implantation, spacer replacement</t>
  </si>
  <si>
    <t>Table 2.4. Hip. Number of procedures by hospital type and by procedure type</t>
  </si>
  <si>
    <t>elective</t>
  </si>
  <si>
    <t>emergency</t>
  </si>
  <si>
    <t>Revision (*)</t>
  </si>
  <si>
    <t>TOTAL</t>
  </si>
  <si>
    <t>Hospital type</t>
  </si>
  <si>
    <t>Public hospitals</t>
  </si>
  <si>
    <t>Private hospitals, accredited</t>
  </si>
  <si>
    <t>Private hospitals, not accredited</t>
  </si>
  <si>
    <t>(*) Total or partial revision, conversion to endoprosthesis to arthroprosthesis, removal, removal with spacer implantation, spacer replacement</t>
  </si>
  <si>
    <t>Table 2.5. Hip. Number of procedures by gender and age group and by procedure type</t>
  </si>
  <si>
    <t>Gender</t>
  </si>
  <si>
    <t>Male</t>
  </si>
  <si>
    <t>Female</t>
  </si>
  <si>
    <t>Age group by gender</t>
  </si>
  <si>
    <t>Mean age</t>
  </si>
  <si>
    <t>Standard deviation</t>
  </si>
  <si>
    <t>Table 2.6. Hip. Number of procedures by side and surgical approach and by procedure type</t>
  </si>
  <si>
    <t>Side</t>
  </si>
  <si>
    <t>Right</t>
  </si>
  <si>
    <t>Left</t>
  </si>
  <si>
    <t>Bilateral</t>
  </si>
  <si>
    <t>Surgical approach</t>
  </si>
  <si>
    <t>Anterior</t>
  </si>
  <si>
    <t>Anterolateral</t>
  </si>
  <si>
    <t>Lateral</t>
  </si>
  <si>
    <t>Posterolateral</t>
  </si>
  <si>
    <t>Other</t>
  </si>
  <si>
    <t>Table 2.7. Hip. Number of primary procedures by indication for surgery and type of previous surgery and by procedure type</t>
  </si>
  <si>
    <t>Indication for surgery</t>
  </si>
  <si>
    <t>Primary osteoarthritis</t>
  </si>
  <si>
    <t xml:space="preserve">Post-traumatic osteoarthritis </t>
  </si>
  <si>
    <t>Rheumatoid arthritis</t>
  </si>
  <si>
    <t>Neoplasia</t>
  </si>
  <si>
    <t>Aseptic necroisis of femoral head</t>
  </si>
  <si>
    <t>Congenital hip dislocation or dysplasia outcomes</t>
  </si>
  <si>
    <t>Perthes disease or epiphysiolysis</t>
  </si>
  <si>
    <t>Fractured of neck and/or of femur</t>
  </si>
  <si>
    <t>Septic coxitis outcomes</t>
  </si>
  <si>
    <t>Pseudoarthrosis caused by neck fracture</t>
  </si>
  <si>
    <t>Previous surgery</t>
  </si>
  <si>
    <t>None</t>
  </si>
  <si>
    <t>Osteosynthesis</t>
  </si>
  <si>
    <t>Osteotomy</t>
  </si>
  <si>
    <t>Arthrodesis</t>
  </si>
  <si>
    <t>Table 2.8. Hip. Number of revisions by indication for surgery and type of previous surgery</t>
  </si>
  <si>
    <t>Pain</t>
  </si>
  <si>
    <t>Lysis</t>
  </si>
  <si>
    <t>Wear</t>
  </si>
  <si>
    <t>Implant fracture</t>
  </si>
  <si>
    <t>Prosthesis dislocation</t>
  </si>
  <si>
    <t>Periprosthetic fracture</t>
  </si>
  <si>
    <t>Infection</t>
  </si>
  <si>
    <t>Previous prosthesis removal outcomes</t>
  </si>
  <si>
    <t>Aseptic loosening, cup</t>
  </si>
  <si>
    <t>Aseptic loosening, stem</t>
  </si>
  <si>
    <t>Aseptic loosening, total</t>
  </si>
  <si>
    <t>Disease progression</t>
  </si>
  <si>
    <t>High concentration of metal ions</t>
  </si>
  <si>
    <t>Spacer fracture</t>
  </si>
  <si>
    <t>Total hip replacement</t>
  </si>
  <si>
    <t>Revision of hip replacement</t>
  </si>
  <si>
    <t>Spacer implant or prosthesis removal (**)</t>
  </si>
  <si>
    <t>Partial hip replacement</t>
  </si>
  <si>
    <t>(**) Includes removal, removal with spacer implant, spacer replacement</t>
  </si>
  <si>
    <t>Table 2.9. Hip. Number of procedures included in device analysis by procedure type</t>
  </si>
  <si>
    <t>Partial revision (*)</t>
  </si>
  <si>
    <t>Removal of prosthesis (**)</t>
  </si>
  <si>
    <t>(*) Includes conversion from endoprosthesis to arthroprosthesis</t>
  </si>
  <si>
    <t>Table 2.10. Hip. Number of procedures by fixation and by procedure type</t>
  </si>
  <si>
    <t>Fixation</t>
  </si>
  <si>
    <t>Cemented (stem + cup)</t>
  </si>
  <si>
    <t>Reverse hybrid (uncemented stem and cemented cup)</t>
  </si>
  <si>
    <t>Only cemented cup</t>
  </si>
  <si>
    <t>Hybrid (cemented stem and uncementled cup)</t>
  </si>
  <si>
    <t>Uncemented (stem + cup)</t>
  </si>
  <si>
    <t>Only uncemented cup</t>
  </si>
  <si>
    <t>Only cemented stem</t>
  </si>
  <si>
    <t>Only uncemented stem</t>
  </si>
  <si>
    <t>Fixation declared “not applicable” for cup and stem</t>
  </si>
  <si>
    <t>Table 2.11. Hip. Number of total replacement procedures by bearing type and by procedure type</t>
  </si>
  <si>
    <t>Bearing type (head/insert)</t>
  </si>
  <si>
    <t>Ceramics-Ceramics</t>
  </si>
  <si>
    <t>Ceramics-Metal</t>
  </si>
  <si>
    <t>Ceramics-Polyethylene</t>
  </si>
  <si>
    <t>Metal-Ceramics</t>
  </si>
  <si>
    <t>Metal-Metal</t>
  </si>
  <si>
    <t>Metal-Polyethylene</t>
  </si>
  <si>
    <t>Procedures not reporting the implantation of a head and an insert</t>
  </si>
  <si>
    <t>Figure 2.3. Hip. Types of bearing. Total replacement (elective procedures)</t>
  </si>
  <si>
    <t>Other (CoM, MoM, MoC)</t>
  </si>
  <si>
    <t>Chart Legend:</t>
  </si>
  <si>
    <t>CoP = Ceramics/Polyethylene</t>
  </si>
  <si>
    <t>CoC = Ceramic/Ceramic</t>
  </si>
  <si>
    <t>MoP = Metal/Polyethylene</t>
  </si>
  <si>
    <t>MoM = Metal/Metal</t>
  </si>
  <si>
    <t>MoC = Metal/Ceramic</t>
  </si>
  <si>
    <t>CoM = Ceramic/Metal</t>
  </si>
  <si>
    <t>Figure 2.4. Hip. Types of bearing. Total replacement (emergency)</t>
  </si>
  <si>
    <t>Table 2.13. Hip. Number of total replacements by stem type and by procedure type</t>
  </si>
  <si>
    <t>Stem type</t>
  </si>
  <si>
    <t>Uncemented</t>
  </si>
  <si>
    <t>Modular</t>
  </si>
  <si>
    <t>Non-modular</t>
  </si>
  <si>
    <t>Straight</t>
  </si>
  <si>
    <t>Anatomical</t>
  </si>
  <si>
    <t>Conservative</t>
  </si>
  <si>
    <t>Cemented</t>
  </si>
  <si>
    <t>Other stem type / Stem type not reported</t>
  </si>
  <si>
    <r>
      <t xml:space="preserve">Table 2.14. Knee. Number of procedures included in procedure analysis and </t>
    </r>
    <r>
      <rPr>
        <i/>
        <sz val="10"/>
        <color rgb="FF303192"/>
        <rFont val="Calibri"/>
        <family val="2"/>
        <scheme val="minor"/>
      </rPr>
      <t>completeness</t>
    </r>
    <r>
      <rPr>
        <sz val="10"/>
        <color rgb="FF303192"/>
        <rFont val="Calibri"/>
        <family val="2"/>
        <scheme val="minor"/>
      </rPr>
      <t xml:space="preserve"> by procedure type</t>
    </r>
  </si>
  <si>
    <t>- total</t>
  </si>
  <si>
    <t>- unicompartmental</t>
  </si>
  <si>
    <t>Partial revision</t>
  </si>
  <si>
    <t>Prosthesis removal, spacer replacement</t>
  </si>
  <si>
    <t>Primary patella implant on existing prosthesis</t>
  </si>
  <si>
    <t>(**) Includes removal, removal with spacer implantation, spacer replacement</t>
  </si>
  <si>
    <t>total</t>
  </si>
  <si>
    <t>unicompartmental</t>
  </si>
  <si>
    <t>(*) Total or partial revision, primary patella implant on existing prosthesis, removal, removal with spacer implantation, spacer replacement</t>
  </si>
  <si>
    <t>Table 2.15. Knee. Number of procedures by hospital type and by procedure type</t>
  </si>
  <si>
    <t>Table 2.16. Knee. Number of procedures by patient gender and age group and by procedure type</t>
  </si>
  <si>
    <t>Table 2.17. Knee. Number of procedures by side and surgical approach and by procedure type</t>
  </si>
  <si>
    <t>Medial parapatellar</t>
  </si>
  <si>
    <t>Lateral parapatellar</t>
  </si>
  <si>
    <t>Mid-vastus</t>
  </si>
  <si>
    <t>Minimally invasive mid-vastus</t>
  </si>
  <si>
    <t>Sub-vastus</t>
  </si>
  <si>
    <t>Minimally invasive sub-vastus</t>
  </si>
  <si>
    <t>V Quadriceps</t>
  </si>
  <si>
    <t>Tibial tuberosity osteotomy</t>
  </si>
  <si>
    <t>Table 2.18. Knee. Number of primary procedures by indication for surgery and type of previous surgery and by procedure type</t>
  </si>
  <si>
    <t>Post-traumatic osteoarthritis</t>
  </si>
  <si>
    <t>Osteonecrosis</t>
  </si>
  <si>
    <t>Arthroscopy</t>
  </si>
  <si>
    <t>Table 2.19. Knee. Number of revision by indication for surgery and type of previous surgery</t>
  </si>
  <si>
    <t>Aseptic loosening of several components</t>
  </si>
  <si>
    <t>Aseptic loosening of femur</t>
  </si>
  <si>
    <t>Aseptic loosening of tibia</t>
  </si>
  <si>
    <t>Aseptic loosening of patella</t>
  </si>
  <si>
    <t>Dislocation</t>
  </si>
  <si>
    <t>Instability</t>
  </si>
  <si>
    <t>Fractured spacer</t>
  </si>
  <si>
    <t>Stiffness</t>
  </si>
  <si>
    <t>Primary total</t>
  </si>
  <si>
    <t>Primary unicompartmental</t>
  </si>
  <si>
    <t>Revision of knee replacement</t>
  </si>
  <si>
    <t>Spacer</t>
  </si>
  <si>
    <t>Table 2.20. Knee. Number of procedures included in device analysis by procedure type</t>
  </si>
  <si>
    <t>Removal, spacer replacement (*)</t>
  </si>
  <si>
    <t>(*) Includes removal, removal with spacer implantation, spacer replacement</t>
  </si>
  <si>
    <t>Table 2.21. Knee. Number of procedures by fixation and by procedure type</t>
  </si>
  <si>
    <t>Patella not implanted</t>
  </si>
  <si>
    <t>Cemented (femoral and tibial components)</t>
  </si>
  <si>
    <t>Cemented femoral component and uncemented tibial component</t>
  </si>
  <si>
    <t>Only cemented femoral component</t>
  </si>
  <si>
    <t>Uncemented femoral component and cemented tibial component</t>
  </si>
  <si>
    <t>Only uncemented femoral component</t>
  </si>
  <si>
    <t>Only cemented tibial component</t>
  </si>
  <si>
    <t>Only uncemented tibial component</t>
  </si>
  <si>
    <t>Fixaction declared “not applicable” for both femoral and tibial components</t>
  </si>
  <si>
    <t>Patella implanted (cemented)</t>
  </si>
  <si>
    <t>Only patella</t>
  </si>
  <si>
    <t>Patella implanted (uncemented)</t>
  </si>
  <si>
    <t>Table 2.22. Knee. Number of primary procedures by type of tibial tray</t>
  </si>
  <si>
    <t>Type of tibial tray</t>
  </si>
  <si>
    <t>Mobile bearing</t>
  </si>
  <si>
    <t>Cementable</t>
  </si>
  <si>
    <t>Fixed</t>
  </si>
  <si>
    <t>Missing</t>
  </si>
  <si>
    <t>Revision (**)</t>
  </si>
  <si>
    <t>(**) Includes total or partial revision, removal, removal with spacer implantation, spacer replacement</t>
  </si>
  <si>
    <t>Table 2.24. Shoulder. Number of total replacements by type of implanted prosthesis</t>
  </si>
  <si>
    <t>Type of prosthesis implanted in the total replacement</t>
  </si>
  <si>
    <t>Elective</t>
  </si>
  <si>
    <t>- anatomical</t>
  </si>
  <si>
    <t>- resurfacing</t>
  </si>
  <si>
    <t>- reverse</t>
  </si>
  <si>
    <t>- interposition</t>
  </si>
  <si>
    <t>Emergency</t>
  </si>
  <si>
    <t>Table 2.25. Shoulder. Number of procedures by hospital type and by procedure type</t>
  </si>
  <si>
    <t>Private hospitals, non-accredited</t>
  </si>
  <si>
    <t>Table 2.27. Shoulder. Number of procedures by side and surgical approach and by procedure type</t>
  </si>
  <si>
    <t>Deltopectoral</t>
  </si>
  <si>
    <t>Trans-deltoid</t>
  </si>
  <si>
    <t>(*) Includes total or partial revision, removal, removal with spacer implantation, spacer replacement</t>
  </si>
  <si>
    <t>Table 2.28. Shoulder. Number of primary procedures by indication for surgery and type of previous surgery and by procedure type</t>
  </si>
  <si>
    <t>Eccentric osteoarthritis</t>
  </si>
  <si>
    <t>Concentric osteoarthritis</t>
  </si>
  <si>
    <t>Fracture</t>
  </si>
  <si>
    <t>Previous fracture</t>
  </si>
  <si>
    <t>Arthrotomy</t>
  </si>
  <si>
    <t>Table 2.29. Shoulder. Number of revision by indication for surgery and type of previous surgery</t>
  </si>
  <si>
    <t>Aseptic mobilisation</t>
  </si>
  <si>
    <t>Removal with spacer implantation</t>
  </si>
  <si>
    <t>Shoulder replacement revision</t>
  </si>
  <si>
    <t>Table 2.30. Shoulder. Number of procedures included in device analysis by procedure type</t>
  </si>
  <si>
    <t>Table 2.31. Shoulder. Number of procedures by fixation and by procedure type</t>
  </si>
  <si>
    <t>Cemented (glenoid + stem)</t>
  </si>
  <si>
    <t>Reverse hybrid (cemented glenoid and uncemented stem)</t>
  </si>
  <si>
    <t>Only cemented glenoid</t>
  </si>
  <si>
    <t>Hybrid (uncemented glenoid and cemented stem)</t>
  </si>
  <si>
    <t>Only uncemented glenoid</t>
  </si>
  <si>
    <t>Only stem uncemented</t>
  </si>
  <si>
    <t>Not applicable</t>
  </si>
  <si>
    <t>(*) Total or partial revision, removal of prosthesis, conversion from partial to total prosthesis, spacer revision</t>
  </si>
  <si>
    <t>Table 2.12. Hip. Number of revision by bearing type</t>
  </si>
  <si>
    <t>Table 2.26. Shoulder. Number of procedures by gender and age group and by procedure type</t>
  </si>
  <si>
    <t>Hip</t>
  </si>
  <si>
    <t>Knee</t>
  </si>
  <si>
    <t>Shoulder</t>
  </si>
  <si>
    <t>Device analysis</t>
  </si>
  <si>
    <t>Procedure analysis</t>
  </si>
  <si>
    <t>The first component indicates the material of the head, the second the material of the insert</t>
  </si>
  <si>
    <r>
      <t xml:space="preserve">Table 2.23. Shoulder. Number of procedures included in procedure analysis and </t>
    </r>
    <r>
      <rPr>
        <i/>
        <sz val="10"/>
        <color rgb="FF20B14A"/>
        <rFont val="Calibri"/>
        <family val="2"/>
        <scheme val="minor"/>
      </rPr>
      <t>completeness</t>
    </r>
    <r>
      <rPr>
        <sz val="10"/>
        <color rgb="FF20B14A"/>
        <rFont val="Calibri"/>
        <family val="2"/>
        <scheme val="minor"/>
      </rPr>
      <t xml:space="preserve"> by procedure type</t>
    </r>
  </si>
  <si>
    <t>Completeness (*)</t>
  </si>
  <si>
    <r>
      <t xml:space="preserve">(*) </t>
    </r>
    <r>
      <rPr>
        <i/>
        <sz val="10"/>
        <rFont val="Calibri"/>
        <family val="2"/>
        <scheme val="minor"/>
      </rPr>
      <t>Completeness</t>
    </r>
    <r>
      <rPr>
        <sz val="10"/>
        <rFont val="Calibri"/>
        <family val="2"/>
        <scheme val="minor"/>
      </rPr>
      <t xml:space="preserve"> (Expressed as %): ratio between number of procedures collected by RIAP and number of procedures recorded in HDD by participating institutions</t>
    </r>
  </si>
  <si>
    <t>Refers only to the procedures reporting the implantation of an head and an 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</si>
</sst>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9AD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9ADF"/>
      <name val="Calibri"/>
      <family val="2"/>
      <scheme val="minor"/>
    </font>
    <font>
      <b/>
      <sz val="10"/>
      <color rgb="FFC02B24"/>
      <name val="Calibri"/>
      <family val="2"/>
      <scheme val="minor"/>
    </font>
    <font>
      <b/>
      <sz val="10"/>
      <color rgb="FF303192"/>
      <name val="Calibri"/>
      <family val="2"/>
      <scheme val="minor"/>
    </font>
    <font>
      <b/>
      <sz val="10"/>
      <color rgb="FF8064A2"/>
      <name val="Calibri"/>
      <family val="2"/>
      <scheme val="minor"/>
    </font>
    <font>
      <b/>
      <sz val="10"/>
      <color rgb="FF20B14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2"/>
      <color rgb="FF000000"/>
      <name val="Arial"/>
      <family val="2"/>
    </font>
    <font>
      <sz val="10"/>
      <color rgb="FF303192"/>
      <name val="Calibri"/>
      <family val="2"/>
      <scheme val="minor"/>
    </font>
    <font>
      <sz val="10"/>
      <color rgb="FFC02B24"/>
      <name val="Calibri"/>
      <family val="2"/>
      <scheme val="minor"/>
    </font>
    <font>
      <i/>
      <sz val="10"/>
      <color rgb="FFC02B24"/>
      <name val="Calibri"/>
      <family val="2"/>
      <scheme val="minor"/>
    </font>
    <font>
      <sz val="10"/>
      <color rgb="FF20B14A"/>
      <name val="Calibri"/>
      <family val="2"/>
      <scheme val="minor"/>
    </font>
    <font>
      <i/>
      <sz val="10"/>
      <color rgb="FF303192"/>
      <name val="Calibri"/>
      <family val="2"/>
      <scheme val="minor"/>
    </font>
    <font>
      <i/>
      <sz val="10"/>
      <color rgb="FF20B14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D6E5EC"/>
        <bgColor indexed="64"/>
      </patternFill>
    </fill>
    <fill>
      <patternFill patternType="solid">
        <fgColor rgb="FFFFF9AD"/>
        <bgColor indexed="64"/>
      </patternFill>
    </fill>
    <fill>
      <patternFill patternType="solid">
        <fgColor rgb="FFEEEEEF"/>
        <bgColor indexed="64"/>
      </patternFill>
    </fill>
  </fills>
  <borders count="1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theme="3" tint="0.39994506668294322"/>
      </right>
      <top style="medium">
        <color indexed="64"/>
      </top>
      <bottom/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/>
      <right style="medium">
        <color theme="3" tint="0.39994506668294322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theme="3" tint="0.39994506668294322"/>
      </left>
      <right/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medium">
        <color auto="1"/>
      </top>
      <bottom style="medium">
        <color auto="1"/>
      </bottom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/>
      <top/>
      <bottom style="medium">
        <color indexed="64"/>
      </bottom>
      <diagonal/>
    </border>
    <border>
      <left/>
      <right style="medium">
        <color theme="3" tint="0.39994506668294322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1454817346722"/>
      </left>
      <right style="thin">
        <color theme="3" tint="0.39988402966399123"/>
      </right>
      <top style="medium">
        <color auto="1"/>
      </top>
      <bottom style="medium">
        <color auto="1"/>
      </bottom>
      <diagonal/>
    </border>
    <border>
      <left style="thin">
        <color theme="3" tint="0.39988402966399123"/>
      </left>
      <right/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auto="1"/>
      </top>
      <bottom style="medium">
        <color auto="1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auto="1"/>
      </top>
      <bottom style="medium">
        <color auto="1"/>
      </bottom>
      <diagonal/>
    </border>
    <border>
      <left style="thin">
        <color theme="3" tint="0.39991454817346722"/>
      </left>
      <right/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/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88402966399123"/>
      </right>
      <top/>
      <bottom style="thin">
        <color indexed="64"/>
      </bottom>
      <diagonal/>
    </border>
    <border>
      <left style="thin">
        <color theme="3" tint="0.39988402966399123"/>
      </left>
      <right/>
      <top/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1454817346722"/>
      </right>
      <top/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/>
      <bottom style="thin">
        <color indexed="64"/>
      </bottom>
      <diagonal/>
    </border>
    <border>
      <left style="thin">
        <color theme="3" tint="0.39991454817346722"/>
      </left>
      <right/>
      <top/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indexed="64"/>
      </top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indexed="64"/>
      </top>
      <bottom style="thin">
        <color indexed="64"/>
      </bottom>
      <diagonal/>
    </border>
    <border>
      <left style="thin">
        <color theme="3" tint="0.39988402966399123"/>
      </left>
      <right/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/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indexed="64"/>
      </top>
      <bottom style="medium">
        <color indexed="64"/>
      </bottom>
      <diagonal/>
    </border>
    <border>
      <left style="thin">
        <color theme="3" tint="0.39988402966399123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/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/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/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indexed="64"/>
      </top>
      <bottom/>
      <diagonal/>
    </border>
    <border>
      <left style="thin">
        <color theme="3" tint="0.39994506668294322"/>
      </left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/>
      <diagonal/>
    </border>
    <border>
      <left style="thin">
        <color theme="3" tint="0.39994506668294322"/>
      </left>
      <right style="medium">
        <color theme="3" tint="0.39994506668294322"/>
      </right>
      <top style="thin">
        <color indexed="64"/>
      </top>
      <bottom/>
      <diagonal/>
    </border>
    <border>
      <left style="thin">
        <color theme="3" tint="0.39994506668294322"/>
      </left>
      <right/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/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indexed="64"/>
      </top>
      <bottom/>
      <diagonal/>
    </border>
    <border>
      <left style="thin">
        <color theme="3" tint="0.39991454817346722"/>
      </left>
      <right/>
      <top style="thin">
        <color indexed="64"/>
      </top>
      <bottom/>
      <diagonal/>
    </border>
    <border>
      <left style="medium">
        <color theme="3" tint="0.39994506668294322"/>
      </left>
      <right style="thin">
        <color theme="3" tint="0.39991454817346722"/>
      </right>
      <top style="thin">
        <color indexed="64"/>
      </top>
      <bottom/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auto="1"/>
      </top>
      <bottom/>
      <diagonal/>
    </border>
    <border>
      <left style="medium">
        <color theme="3" tint="0.39988402966399123"/>
      </left>
      <right style="thin">
        <color theme="3" tint="0.39985351115451523"/>
      </right>
      <top style="medium">
        <color indexed="64"/>
      </top>
      <bottom style="medium">
        <color indexed="64"/>
      </bottom>
      <diagonal/>
    </border>
    <border>
      <left style="thin">
        <color theme="3" tint="0.39985351115451523"/>
      </left>
      <right/>
      <top style="medium">
        <color indexed="64"/>
      </top>
      <bottom style="medium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/>
      <bottom style="thin">
        <color indexed="64"/>
      </bottom>
      <diagonal/>
    </border>
    <border>
      <left style="thin">
        <color theme="3" tint="0.39985351115451523"/>
      </left>
      <right/>
      <top/>
      <bottom style="thin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 style="thin">
        <color indexed="64"/>
      </top>
      <bottom style="thin">
        <color indexed="64"/>
      </bottom>
      <diagonal/>
    </border>
    <border>
      <left style="thin">
        <color theme="3" tint="0.39985351115451523"/>
      </left>
      <right/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indexed="64"/>
      </top>
      <bottom/>
      <diagonal/>
    </border>
    <border>
      <left style="medium">
        <color theme="3" tint="0.39991454817346722"/>
      </left>
      <right style="thin">
        <color theme="3" tint="0.39988402966399123"/>
      </right>
      <top style="thin">
        <color indexed="64"/>
      </top>
      <bottom/>
      <diagonal/>
    </border>
    <border>
      <left style="medium">
        <color theme="3" tint="0.39988402966399123"/>
      </left>
      <right style="thin">
        <color theme="3" tint="0.39985351115451523"/>
      </right>
      <top style="thin">
        <color indexed="64"/>
      </top>
      <bottom/>
      <diagonal/>
    </border>
    <border>
      <left style="thin">
        <color theme="3" tint="0.39985351115451523"/>
      </left>
      <right/>
      <top style="thin">
        <color indexed="64"/>
      </top>
      <bottom/>
      <diagonal/>
    </border>
    <border>
      <left style="medium">
        <color theme="3" tint="0.39988402966399123"/>
      </left>
      <right style="thin">
        <color theme="3" tint="0.39985351115451523"/>
      </right>
      <top style="thin">
        <color indexed="64"/>
      </top>
      <bottom style="medium">
        <color indexed="64"/>
      </bottom>
      <diagonal/>
    </border>
    <border>
      <left style="thin">
        <color theme="3" tint="0.39985351115451523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/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medium">
        <color indexed="64"/>
      </top>
      <bottom style="medium">
        <color indexed="64"/>
      </bottom>
      <diagonal/>
    </border>
    <border>
      <left/>
      <right style="medium">
        <color theme="3" tint="0.39994506668294322"/>
      </right>
      <top/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indexed="64"/>
      </bottom>
      <diagonal/>
    </border>
    <border>
      <left/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3" tint="0.39994506668294322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3" tint="0.39991454817346722"/>
      </right>
      <top/>
      <bottom/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indexed="64"/>
      </top>
      <bottom/>
      <diagonal/>
    </border>
    <border>
      <left/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/>
      <right style="thin">
        <color theme="3" tint="0.39994506668294322"/>
      </right>
      <top style="thin">
        <color indexed="64"/>
      </top>
      <bottom/>
      <diagonal/>
    </border>
    <border>
      <left/>
      <right style="thin">
        <color theme="3" tint="0.39994506668294322"/>
      </right>
      <top style="thin">
        <color indexed="64"/>
      </top>
      <bottom style="thin">
        <color auto="1"/>
      </bottom>
      <diagonal/>
    </border>
    <border>
      <left/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/>
      <top style="medium">
        <color auto="1"/>
      </top>
      <bottom/>
      <diagonal/>
    </border>
    <border>
      <left/>
      <right style="medium">
        <color theme="3" tint="0.39994506668294322"/>
      </right>
      <top style="thin">
        <color indexed="64"/>
      </top>
      <bottom/>
      <diagonal/>
    </border>
    <border>
      <left style="medium">
        <color theme="3" tint="0.39994506668294322"/>
      </left>
      <right/>
      <top style="medium">
        <color auto="1"/>
      </top>
      <bottom style="thin">
        <color auto="1"/>
      </bottom>
      <diagonal/>
    </border>
    <border>
      <left style="medium">
        <color theme="3" tint="0.39994506668294322"/>
      </left>
      <right/>
      <top style="thin">
        <color auto="1"/>
      </top>
      <bottom style="thin">
        <color auto="1"/>
      </bottom>
      <diagonal/>
    </border>
    <border>
      <left style="medium">
        <color theme="3" tint="0.39994506668294322"/>
      </left>
      <right/>
      <top style="thin">
        <color auto="1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/>
      <bottom style="thin">
        <color indexed="64"/>
      </bottom>
      <diagonal/>
    </border>
    <border>
      <left style="medium">
        <color theme="3" tint="0.39994506668294322"/>
      </left>
      <right/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 style="thin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/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indexed="64"/>
      </top>
      <bottom/>
      <diagonal/>
    </border>
    <border>
      <left style="medium">
        <color theme="3" tint="0.39994506668294322"/>
      </left>
      <right/>
      <top style="thin">
        <color indexed="64"/>
      </top>
      <bottom/>
      <diagonal/>
    </border>
    <border>
      <left style="medium">
        <color theme="3" tint="0.39991454817346722"/>
      </left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0.39991454817346722"/>
      </left>
      <right/>
      <top/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/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medium">
        <color indexed="64"/>
      </top>
      <bottom style="medium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 style="medium">
        <color indexed="64"/>
      </top>
      <bottom style="thin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medium">
        <color indexed="64"/>
      </top>
      <bottom style="thin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/>
      <bottom style="thin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thin">
        <color indexed="64"/>
      </top>
      <bottom/>
      <diagonal/>
    </border>
    <border>
      <left style="thin">
        <color theme="3" tint="0.39985351115451523"/>
      </left>
      <right style="medium">
        <color theme="3" tint="0.39988402966399123"/>
      </right>
      <top style="thin">
        <color indexed="64"/>
      </top>
      <bottom style="medium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 style="thin">
        <color indexed="64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medium">
        <color auto="1"/>
      </top>
      <bottom style="medium">
        <color auto="1"/>
      </bottom>
      <diagonal/>
    </border>
    <border>
      <left style="thin">
        <color theme="3" tint="0.39991454817346722"/>
      </left>
      <right style="thin">
        <color theme="3" tint="0.39988402966399123"/>
      </right>
      <top style="medium">
        <color auto="1"/>
      </top>
      <bottom style="medium">
        <color auto="1"/>
      </bottom>
      <diagonal/>
    </border>
    <border>
      <left style="thin">
        <color theme="3" tint="0.39988402966399123"/>
      </left>
      <right style="thin">
        <color theme="3" tint="0.39991454817346722"/>
      </right>
      <top style="medium">
        <color auto="1"/>
      </top>
      <bottom style="medium">
        <color auto="1"/>
      </bottom>
      <diagonal/>
    </border>
    <border>
      <left style="thin">
        <color theme="3" tint="0.39988402966399123"/>
      </left>
      <right style="medium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thin">
        <color theme="3" tint="0.39985351115451523"/>
      </right>
      <top style="medium">
        <color indexed="64"/>
      </top>
      <bottom style="medium">
        <color indexed="64"/>
      </bottom>
      <diagonal/>
    </border>
    <border>
      <left style="thin">
        <color theme="3" tint="0.39988402966399123"/>
      </left>
      <right style="medium">
        <color theme="3" tint="0.39994506668294322"/>
      </right>
      <top/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85351115451523"/>
      </right>
      <top/>
      <bottom style="thin">
        <color indexed="64"/>
      </bottom>
      <diagonal/>
    </border>
    <border>
      <left style="thin">
        <color theme="3" tint="0.39988402966399123"/>
      </left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85351115451523"/>
      </right>
      <top style="thin">
        <color indexed="64"/>
      </top>
      <bottom style="thin">
        <color indexed="64"/>
      </bottom>
      <diagonal/>
    </border>
    <border>
      <left style="thin">
        <color theme="3" tint="0.39988402966399123"/>
      </left>
      <right style="medium">
        <color theme="3" tint="0.39994506668294322"/>
      </right>
      <top style="thin">
        <color indexed="64"/>
      </top>
      <bottom/>
      <diagonal/>
    </border>
    <border>
      <left style="medium">
        <color theme="3" tint="0.39994506668294322"/>
      </left>
      <right style="thin">
        <color theme="3" tint="0.39985351115451523"/>
      </right>
      <top style="thin">
        <color indexed="64"/>
      </top>
      <bottom/>
      <diagonal/>
    </border>
    <border>
      <left style="thin">
        <color theme="3" tint="0.39988402966399123"/>
      </left>
      <right style="medium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thin">
        <color theme="3" tint="0.39985351115451523"/>
      </right>
      <top style="thin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thin">
        <color theme="3" tint="0.399914548173467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3" tint="0.39991454817346722"/>
      </right>
      <top style="medium">
        <color indexed="64"/>
      </top>
      <bottom style="medium">
        <color auto="1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9" fillId="4" borderId="93">
      <alignment horizontal="center" vertical="center" wrapText="1" shrinkToFit="1"/>
      <protection locked="0"/>
    </xf>
  </cellStyleXfs>
  <cellXfs count="8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quotePrefix="1" applyFont="1"/>
    <xf numFmtId="0" fontId="2" fillId="0" borderId="0" xfId="0" applyFont="1"/>
    <xf numFmtId="0" fontId="12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0" fontId="12" fillId="2" borderId="3" xfId="0" quotePrefix="1" applyFont="1" applyFill="1" applyBorder="1" applyAlignment="1">
      <alignment horizontal="left" vertical="center" indent="1"/>
    </xf>
    <xf numFmtId="164" fontId="13" fillId="2" borderId="4" xfId="0" applyNumberFormat="1" applyFont="1" applyFill="1" applyBorder="1" applyAlignment="1">
      <alignment horizontal="right" vertical="center"/>
    </xf>
    <xf numFmtId="0" fontId="12" fillId="2" borderId="5" xfId="0" quotePrefix="1" applyFont="1" applyFill="1" applyBorder="1" applyAlignment="1">
      <alignment horizontal="left" vertical="center" indent="1"/>
    </xf>
    <xf numFmtId="164" fontId="13" fillId="2" borderId="2" xfId="0" applyNumberFormat="1" applyFont="1" applyFill="1" applyBorder="1" applyAlignment="1">
      <alignment horizontal="right" vertical="center"/>
    </xf>
    <xf numFmtId="0" fontId="12" fillId="2" borderId="4" xfId="0" quotePrefix="1" applyFont="1" applyFill="1" applyBorder="1" applyAlignment="1">
      <alignment horizontal="left" vertical="center" indent="1"/>
    </xf>
    <xf numFmtId="0" fontId="12" fillId="2" borderId="6" xfId="0" quotePrefix="1" applyFont="1" applyFill="1" applyBorder="1" applyAlignment="1">
      <alignment horizontal="left" vertical="center" indent="1"/>
    </xf>
    <xf numFmtId="164" fontId="13" fillId="2" borderId="6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4" fontId="18" fillId="2" borderId="0" xfId="0" applyNumberFormat="1" applyFont="1" applyFill="1" applyAlignment="1">
      <alignment vertical="center"/>
    </xf>
    <xf numFmtId="0" fontId="4" fillId="2" borderId="0" xfId="0" applyFont="1" applyFill="1"/>
    <xf numFmtId="49" fontId="11" fillId="2" borderId="7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centerContinuous" vertical="center"/>
    </xf>
    <xf numFmtId="49" fontId="18" fillId="2" borderId="9" xfId="0" applyNumberFormat="1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Continuous" vertical="center"/>
    </xf>
    <xf numFmtId="49" fontId="18" fillId="2" borderId="10" xfId="0" applyNumberFormat="1" applyFont="1" applyFill="1" applyBorder="1" applyAlignment="1">
      <alignment horizontal="centerContinuous" vertical="center"/>
    </xf>
    <xf numFmtId="49" fontId="11" fillId="2" borderId="11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4" fillId="2" borderId="7" xfId="0" applyNumberFormat="1" applyFont="1" applyFill="1" applyBorder="1" applyAlignment="1">
      <alignment horizontal="centerContinuous" vertical="center"/>
    </xf>
    <xf numFmtId="49" fontId="4" fillId="2" borderId="11" xfId="0" applyNumberFormat="1" applyFont="1" applyFill="1" applyBorder="1" applyAlignment="1">
      <alignment horizontal="centerContinuous" vertical="center"/>
    </xf>
    <xf numFmtId="49" fontId="11" fillId="2" borderId="0" xfId="0" applyNumberFormat="1" applyFont="1" applyFill="1" applyAlignment="1">
      <alignment vertical="top" wrapText="1"/>
    </xf>
    <xf numFmtId="49" fontId="11" fillId="2" borderId="13" xfId="0" applyNumberFormat="1" applyFont="1" applyFill="1" applyBorder="1" applyAlignment="1">
      <alignment horizontal="centerContinuous" vertical="center" wrapText="1"/>
    </xf>
    <xf numFmtId="49" fontId="11" fillId="2" borderId="14" xfId="0" applyNumberFormat="1" applyFont="1" applyFill="1" applyBorder="1" applyAlignment="1">
      <alignment horizontal="centerContinuous" vertical="center" wrapText="1"/>
    </xf>
    <xf numFmtId="49" fontId="14" fillId="2" borderId="18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right" vertical="center"/>
    </xf>
    <xf numFmtId="49" fontId="19" fillId="2" borderId="9" xfId="0" applyNumberFormat="1" applyFont="1" applyFill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right" vertical="center"/>
    </xf>
    <xf numFmtId="49" fontId="19" fillId="2" borderId="14" xfId="0" applyNumberFormat="1" applyFont="1" applyFill="1" applyBorder="1" applyAlignment="1">
      <alignment horizontal="right" vertical="center"/>
    </xf>
    <xf numFmtId="49" fontId="11" fillId="2" borderId="19" xfId="0" applyNumberFormat="1" applyFont="1" applyFill="1" applyBorder="1" applyAlignment="1">
      <alignment horizontal="right" vertical="center"/>
    </xf>
    <xf numFmtId="49" fontId="19" fillId="2" borderId="20" xfId="0" applyNumberFormat="1" applyFont="1" applyFill="1" applyBorder="1" applyAlignment="1">
      <alignment horizontal="right" vertical="center"/>
    </xf>
    <xf numFmtId="49" fontId="11" fillId="2" borderId="21" xfId="0" applyNumberFormat="1" applyFont="1" applyFill="1" applyBorder="1" applyAlignment="1">
      <alignment horizontal="right" vertical="center"/>
    </xf>
    <xf numFmtId="49" fontId="19" fillId="2" borderId="22" xfId="0" applyNumberFormat="1" applyFont="1" applyFill="1" applyBorder="1" applyAlignment="1">
      <alignment horizontal="right" vertical="center"/>
    </xf>
    <xf numFmtId="49" fontId="14" fillId="2" borderId="21" xfId="0" applyNumberFormat="1" applyFont="1" applyFill="1" applyBorder="1" applyAlignment="1">
      <alignment horizontal="right" vertical="center"/>
    </xf>
    <xf numFmtId="49" fontId="19" fillId="2" borderId="23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vertical="center" wrapText="1"/>
    </xf>
    <xf numFmtId="3" fontId="4" fillId="2" borderId="24" xfId="0" applyNumberFormat="1" applyFont="1" applyFill="1" applyBorder="1" applyAlignment="1">
      <alignment vertical="center" wrapText="1"/>
    </xf>
    <xf numFmtId="165" fontId="18" fillId="2" borderId="25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 wrapText="1"/>
    </xf>
    <xf numFmtId="165" fontId="18" fillId="2" borderId="27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 wrapText="1"/>
    </xf>
    <xf numFmtId="165" fontId="18" fillId="2" borderId="29" xfId="0" applyNumberFormat="1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 wrapText="1"/>
    </xf>
    <xf numFmtId="165" fontId="18" fillId="2" borderId="31" xfId="0" applyNumberFormat="1" applyFont="1" applyFill="1" applyBorder="1" applyAlignment="1">
      <alignment vertical="center"/>
    </xf>
    <xf numFmtId="165" fontId="18" fillId="2" borderId="32" xfId="0" applyNumberFormat="1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 wrapText="1"/>
    </xf>
    <xf numFmtId="3" fontId="4" fillId="2" borderId="33" xfId="0" applyNumberFormat="1" applyFont="1" applyFill="1" applyBorder="1" applyAlignment="1">
      <alignment vertical="center" wrapText="1"/>
    </xf>
    <xf numFmtId="165" fontId="18" fillId="2" borderId="34" xfId="0" applyNumberFormat="1" applyFont="1" applyFill="1" applyBorder="1" applyAlignment="1">
      <alignment vertical="center"/>
    </xf>
    <xf numFmtId="3" fontId="4" fillId="2" borderId="35" xfId="0" applyNumberFormat="1" applyFont="1" applyFill="1" applyBorder="1" applyAlignment="1">
      <alignment vertical="center" wrapText="1"/>
    </xf>
    <xf numFmtId="165" fontId="18" fillId="2" borderId="36" xfId="0" applyNumberFormat="1" applyFont="1" applyFill="1" applyBorder="1" applyAlignment="1">
      <alignment vertical="center"/>
    </xf>
    <xf numFmtId="3" fontId="4" fillId="2" borderId="37" xfId="0" applyNumberFormat="1" applyFont="1" applyFill="1" applyBorder="1" applyAlignment="1">
      <alignment vertical="center" wrapText="1"/>
    </xf>
    <xf numFmtId="165" fontId="18" fillId="2" borderId="38" xfId="0" applyNumberFormat="1" applyFont="1" applyFill="1" applyBorder="1" applyAlignment="1">
      <alignment vertical="center"/>
    </xf>
    <xf numFmtId="3" fontId="4" fillId="2" borderId="39" xfId="0" applyNumberFormat="1" applyFont="1" applyFill="1" applyBorder="1" applyAlignment="1">
      <alignment vertical="center" wrapText="1"/>
    </xf>
    <xf numFmtId="165" fontId="18" fillId="2" borderId="40" xfId="0" applyNumberFormat="1" applyFont="1" applyFill="1" applyBorder="1" applyAlignment="1">
      <alignment vertical="center"/>
    </xf>
    <xf numFmtId="165" fontId="18" fillId="2" borderId="4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49" fontId="12" fillId="2" borderId="6" xfId="0" applyNumberFormat="1" applyFont="1" applyFill="1" applyBorder="1" applyAlignment="1">
      <alignment vertical="center" wrapText="1"/>
    </xf>
    <xf numFmtId="3" fontId="4" fillId="2" borderId="42" xfId="0" applyNumberFormat="1" applyFont="1" applyFill="1" applyBorder="1" applyAlignment="1">
      <alignment vertical="center" wrapText="1"/>
    </xf>
    <xf numFmtId="165" fontId="18" fillId="2" borderId="43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 wrapText="1"/>
    </xf>
    <xf numFmtId="165" fontId="18" fillId="2" borderId="45" xfId="0" applyNumberFormat="1" applyFont="1" applyFill="1" applyBorder="1" applyAlignment="1">
      <alignment vertical="center"/>
    </xf>
    <xf numFmtId="3" fontId="4" fillId="2" borderId="46" xfId="0" applyNumberFormat="1" applyFont="1" applyFill="1" applyBorder="1" applyAlignment="1">
      <alignment vertical="center" wrapText="1"/>
    </xf>
    <xf numFmtId="165" fontId="18" fillId="2" borderId="47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vertical="center" wrapText="1"/>
    </xf>
    <xf numFmtId="165" fontId="18" fillId="2" borderId="49" xfId="0" applyNumberFormat="1" applyFont="1" applyFill="1" applyBorder="1" applyAlignment="1">
      <alignment vertical="center"/>
    </xf>
    <xf numFmtId="165" fontId="18" fillId="2" borderId="5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4" fillId="2" borderId="18" xfId="0" applyNumberFormat="1" applyFont="1" applyFill="1" applyBorder="1" applyAlignment="1">
      <alignment vertical="center" wrapText="1"/>
    </xf>
    <xf numFmtId="49" fontId="14" fillId="2" borderId="8" xfId="0" applyNumberFormat="1" applyFont="1" applyFill="1" applyBorder="1" applyAlignment="1">
      <alignment horizontal="right" vertical="center"/>
    </xf>
    <xf numFmtId="49" fontId="15" fillId="2" borderId="51" xfId="0" applyNumberFormat="1" applyFont="1" applyFill="1" applyBorder="1" applyAlignment="1">
      <alignment horizontal="right" vertical="center"/>
    </xf>
    <xf numFmtId="49" fontId="14" fillId="2" borderId="9" xfId="0" applyNumberFormat="1" applyFont="1" applyFill="1" applyBorder="1" applyAlignment="1">
      <alignment horizontal="right" vertical="center"/>
    </xf>
    <xf numFmtId="49" fontId="15" fillId="2" borderId="52" xfId="0" applyNumberFormat="1" applyFont="1" applyFill="1" applyBorder="1" applyAlignment="1">
      <alignment horizontal="right" vertical="center"/>
    </xf>
    <xf numFmtId="49" fontId="19" fillId="2" borderId="52" xfId="0" applyNumberFormat="1" applyFont="1" applyFill="1" applyBorder="1" applyAlignment="1">
      <alignment horizontal="right" vertical="center"/>
    </xf>
    <xf numFmtId="49" fontId="19" fillId="2" borderId="51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vertical="center"/>
    </xf>
    <xf numFmtId="165" fontId="18" fillId="2" borderId="53" xfId="0" applyNumberFormat="1" applyFont="1" applyFill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vertical="center" wrapText="1"/>
    </xf>
    <xf numFmtId="165" fontId="18" fillId="2" borderId="54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>
      <alignment vertical="center" wrapText="1"/>
    </xf>
    <xf numFmtId="165" fontId="18" fillId="2" borderId="56" xfId="0" applyNumberFormat="1" applyFont="1" applyFill="1" applyBorder="1" applyAlignment="1">
      <alignment horizontal="right" vertical="center" wrapText="1"/>
    </xf>
    <xf numFmtId="3" fontId="4" fillId="2" borderId="57" xfId="0" applyNumberFormat="1" applyFont="1" applyFill="1" applyBorder="1" applyAlignment="1">
      <alignment vertical="center" wrapText="1"/>
    </xf>
    <xf numFmtId="165" fontId="18" fillId="2" borderId="58" xfId="0" applyNumberFormat="1" applyFont="1" applyFill="1" applyBorder="1" applyAlignment="1">
      <alignment horizontal="right" vertical="center" wrapText="1"/>
    </xf>
    <xf numFmtId="3" fontId="4" fillId="2" borderId="55" xfId="0" applyNumberFormat="1" applyFont="1" applyFill="1" applyBorder="1" applyAlignment="1">
      <alignment horizontal="right" vertical="center" wrapText="1"/>
    </xf>
    <xf numFmtId="3" fontId="16" fillId="2" borderId="24" xfId="0" applyNumberFormat="1" applyFont="1" applyFill="1" applyBorder="1" applyAlignment="1">
      <alignment horizontal="right" vertical="center" wrapText="1"/>
    </xf>
    <xf numFmtId="3" fontId="16" fillId="2" borderId="53" xfId="0" applyNumberFormat="1" applyFont="1" applyFill="1" applyBorder="1" applyAlignment="1">
      <alignment horizontal="right" vertical="center" wrapText="1"/>
    </xf>
    <xf numFmtId="3" fontId="16" fillId="2" borderId="25" xfId="0" applyNumberFormat="1" applyFont="1" applyFill="1" applyBorder="1" applyAlignment="1">
      <alignment horizontal="right" vertical="center" wrapText="1"/>
    </xf>
    <xf numFmtId="3" fontId="16" fillId="2" borderId="54" xfId="0" applyNumberFormat="1" applyFont="1" applyFill="1" applyBorder="1" applyAlignment="1">
      <alignment horizontal="right" vertical="center" wrapText="1"/>
    </xf>
    <xf numFmtId="3" fontId="4" fillId="2" borderId="53" xfId="0" applyNumberFormat="1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3" fontId="16" fillId="2" borderId="33" xfId="0" applyNumberFormat="1" applyFont="1" applyFill="1" applyBorder="1" applyAlignment="1">
      <alignment horizontal="right" vertical="center" wrapText="1"/>
    </xf>
    <xf numFmtId="3" fontId="16" fillId="2" borderId="59" xfId="0" applyNumberFormat="1" applyFont="1" applyFill="1" applyBorder="1" applyAlignment="1">
      <alignment horizontal="right" vertical="center" wrapText="1"/>
    </xf>
    <xf numFmtId="3" fontId="16" fillId="2" borderId="34" xfId="0" applyNumberFormat="1" applyFont="1" applyFill="1" applyBorder="1" applyAlignment="1">
      <alignment horizontal="right" vertical="center" wrapText="1"/>
    </xf>
    <xf numFmtId="3" fontId="16" fillId="2" borderId="60" xfId="0" applyNumberFormat="1" applyFont="1" applyFill="1" applyBorder="1" applyAlignment="1">
      <alignment horizontal="right" vertical="center" wrapText="1"/>
    </xf>
    <xf numFmtId="3" fontId="4" fillId="2" borderId="59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left" vertical="center"/>
    </xf>
    <xf numFmtId="3" fontId="4" fillId="3" borderId="33" xfId="0" applyNumberFormat="1" applyFont="1" applyFill="1" applyBorder="1" applyAlignment="1">
      <alignment vertical="center" wrapText="1"/>
    </xf>
    <xf numFmtId="165" fontId="18" fillId="2" borderId="59" xfId="0" applyNumberFormat="1" applyFont="1" applyFill="1" applyBorder="1" applyAlignment="1">
      <alignment vertical="center" wrapText="1"/>
    </xf>
    <xf numFmtId="3" fontId="4" fillId="2" borderId="34" xfId="0" applyNumberFormat="1" applyFont="1" applyFill="1" applyBorder="1" applyAlignment="1">
      <alignment vertical="center" wrapText="1"/>
    </xf>
    <xf numFmtId="165" fontId="18" fillId="2" borderId="60" xfId="0" applyNumberFormat="1" applyFont="1" applyFill="1" applyBorder="1" applyAlignment="1">
      <alignment vertical="center" wrapText="1"/>
    </xf>
    <xf numFmtId="3" fontId="4" fillId="2" borderId="33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/>
    </xf>
    <xf numFmtId="3" fontId="4" fillId="3" borderId="55" xfId="0" applyNumberFormat="1" applyFont="1" applyFill="1" applyBorder="1" applyAlignment="1">
      <alignment vertical="center" wrapText="1"/>
    </xf>
    <xf numFmtId="165" fontId="18" fillId="2" borderId="56" xfId="0" applyNumberFormat="1" applyFont="1" applyFill="1" applyBorder="1" applyAlignment="1">
      <alignment vertical="center" wrapText="1"/>
    </xf>
    <xf numFmtId="165" fontId="18" fillId="2" borderId="58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165" fontId="18" fillId="2" borderId="61" xfId="0" applyNumberFormat="1" applyFont="1" applyFill="1" applyBorder="1" applyAlignment="1">
      <alignment vertical="center" wrapText="1"/>
    </xf>
    <xf numFmtId="3" fontId="4" fillId="2" borderId="43" xfId="0" applyNumberFormat="1" applyFont="1" applyFill="1" applyBorder="1" applyAlignment="1">
      <alignment vertical="center" wrapText="1"/>
    </xf>
    <xf numFmtId="165" fontId="18" fillId="2" borderId="62" xfId="0" applyNumberFormat="1" applyFont="1" applyFill="1" applyBorder="1" applyAlignment="1">
      <alignment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right" vertical="center"/>
    </xf>
    <xf numFmtId="49" fontId="14" fillId="2" borderId="13" xfId="0" applyNumberFormat="1" applyFont="1" applyFill="1" applyBorder="1" applyAlignment="1">
      <alignment horizontal="right" vertical="center"/>
    </xf>
    <xf numFmtId="49" fontId="15" fillId="2" borderId="2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vertical="center"/>
    </xf>
    <xf numFmtId="165" fontId="18" fillId="2" borderId="25" xfId="0" applyNumberFormat="1" applyFont="1" applyFill="1" applyBorder="1" applyAlignment="1">
      <alignment vertical="center" wrapText="1"/>
    </xf>
    <xf numFmtId="165" fontId="18" fillId="2" borderId="32" xfId="0" applyNumberFormat="1" applyFont="1" applyFill="1" applyBorder="1" applyAlignment="1">
      <alignment vertical="center" wrapText="1"/>
    </xf>
    <xf numFmtId="165" fontId="18" fillId="2" borderId="54" xfId="0" applyNumberFormat="1" applyFont="1" applyFill="1" applyBorder="1" applyAlignment="1">
      <alignment vertical="center" wrapText="1"/>
    </xf>
    <xf numFmtId="3" fontId="4" fillId="2" borderId="30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center"/>
    </xf>
    <xf numFmtId="165" fontId="18" fillId="2" borderId="34" xfId="0" applyNumberFormat="1" applyFont="1" applyFill="1" applyBorder="1" applyAlignment="1">
      <alignment vertical="center" wrapText="1"/>
    </xf>
    <xf numFmtId="165" fontId="18" fillId="2" borderId="41" xfId="0" applyNumberFormat="1" applyFont="1" applyFill="1" applyBorder="1" applyAlignment="1">
      <alignment vertical="center" wrapText="1"/>
    </xf>
    <xf numFmtId="3" fontId="4" fillId="2" borderId="39" xfId="0" applyNumberFormat="1" applyFont="1" applyFill="1" applyBorder="1" applyAlignment="1">
      <alignment horizontal="right" vertical="center" wrapText="1"/>
    </xf>
    <xf numFmtId="165" fontId="18" fillId="2" borderId="57" xfId="0" applyNumberFormat="1" applyFont="1" applyFill="1" applyBorder="1" applyAlignment="1">
      <alignment vertical="center" wrapText="1"/>
    </xf>
    <xf numFmtId="3" fontId="4" fillId="2" borderId="63" xfId="0" applyNumberFormat="1" applyFont="1" applyFill="1" applyBorder="1" applyAlignment="1">
      <alignment vertical="center" wrapText="1"/>
    </xf>
    <xf numFmtId="165" fontId="18" fillId="2" borderId="64" xfId="0" applyNumberFormat="1" applyFont="1" applyFill="1" applyBorder="1" applyAlignment="1">
      <alignment vertical="center" wrapText="1"/>
    </xf>
    <xf numFmtId="3" fontId="4" fillId="2" borderId="6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165" fontId="18" fillId="2" borderId="43" xfId="0" applyNumberFormat="1" applyFont="1" applyFill="1" applyBorder="1" applyAlignment="1">
      <alignment vertical="center" wrapText="1"/>
    </xf>
    <xf numFmtId="165" fontId="18" fillId="2" borderId="50" xfId="0" applyNumberFormat="1" applyFont="1" applyFill="1" applyBorder="1" applyAlignment="1">
      <alignment vertical="center" wrapText="1"/>
    </xf>
    <xf numFmtId="3" fontId="4" fillId="2" borderId="48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9" fontId="11" fillId="2" borderId="8" xfId="0" applyNumberFormat="1" applyFont="1" applyFill="1" applyBorder="1" applyAlignment="1">
      <alignment horizontal="centerContinuous" vertical="center" wrapText="1"/>
    </xf>
    <xf numFmtId="49" fontId="11" fillId="2" borderId="9" xfId="0" applyNumberFormat="1" applyFont="1" applyFill="1" applyBorder="1" applyAlignment="1">
      <alignment horizontal="centerContinuous" vertical="center" wrapText="1"/>
    </xf>
    <xf numFmtId="49" fontId="11" fillId="2" borderId="52" xfId="0" applyNumberFormat="1" applyFont="1" applyFill="1" applyBorder="1" applyAlignment="1">
      <alignment horizontal="centerContinuous" vertical="center" wrapText="1"/>
    </xf>
    <xf numFmtId="49" fontId="15" fillId="2" borderId="14" xfId="0" applyNumberFormat="1" applyFont="1" applyFill="1" applyBorder="1" applyAlignment="1">
      <alignment horizontal="right" vertical="center"/>
    </xf>
    <xf numFmtId="49" fontId="14" fillId="2" borderId="19" xfId="0" applyNumberFormat="1" applyFont="1" applyFill="1" applyBorder="1" applyAlignment="1">
      <alignment horizontal="right" vertical="center"/>
    </xf>
    <xf numFmtId="49" fontId="15" fillId="2" borderId="69" xfId="0" applyNumberFormat="1" applyFont="1" applyFill="1" applyBorder="1" applyAlignment="1">
      <alignment horizontal="right" vertical="center"/>
    </xf>
    <xf numFmtId="165" fontId="18" fillId="2" borderId="27" xfId="0" applyNumberFormat="1" applyFont="1" applyFill="1" applyBorder="1" applyAlignment="1">
      <alignment vertical="center" wrapText="1"/>
    </xf>
    <xf numFmtId="165" fontId="18" fillId="2" borderId="71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5" fontId="18" fillId="2" borderId="36" xfId="0" applyNumberFormat="1" applyFont="1" applyFill="1" applyBorder="1" applyAlignment="1">
      <alignment vertical="center" wrapText="1"/>
    </xf>
    <xf numFmtId="165" fontId="18" fillId="2" borderId="73" xfId="0" applyNumberFormat="1" applyFont="1" applyFill="1" applyBorder="1" applyAlignment="1">
      <alignment vertical="center" wrapText="1"/>
    </xf>
    <xf numFmtId="165" fontId="18" fillId="2" borderId="74" xfId="0" applyNumberFormat="1" applyFont="1" applyFill="1" applyBorder="1" applyAlignment="1">
      <alignment vertical="center" wrapText="1"/>
    </xf>
    <xf numFmtId="3" fontId="4" fillId="2" borderId="75" xfId="0" applyNumberFormat="1" applyFont="1" applyFill="1" applyBorder="1" applyAlignment="1">
      <alignment vertical="center" wrapText="1"/>
    </xf>
    <xf numFmtId="165" fontId="18" fillId="2" borderId="77" xfId="0" applyNumberFormat="1" applyFont="1" applyFill="1" applyBorder="1" applyAlignment="1">
      <alignment vertical="center" wrapText="1"/>
    </xf>
    <xf numFmtId="165" fontId="18" fillId="2" borderId="25" xfId="0" applyNumberFormat="1" applyFont="1" applyFill="1" applyBorder="1" applyAlignment="1">
      <alignment vertical="top" wrapText="1"/>
    </xf>
    <xf numFmtId="165" fontId="18" fillId="2" borderId="27" xfId="0" applyNumberFormat="1" applyFont="1" applyFill="1" applyBorder="1" applyAlignment="1">
      <alignment vertical="top" wrapText="1"/>
    </xf>
    <xf numFmtId="165" fontId="18" fillId="2" borderId="71" xfId="0" applyNumberFormat="1" applyFont="1" applyFill="1" applyBorder="1" applyAlignment="1">
      <alignment vertical="top" wrapText="1"/>
    </xf>
    <xf numFmtId="165" fontId="18" fillId="2" borderId="34" xfId="0" applyNumberFormat="1" applyFont="1" applyFill="1" applyBorder="1" applyAlignment="1">
      <alignment vertical="top" wrapText="1"/>
    </xf>
    <xf numFmtId="165" fontId="18" fillId="2" borderId="36" xfId="0" applyNumberFormat="1" applyFont="1" applyFill="1" applyBorder="1" applyAlignment="1">
      <alignment vertical="top" wrapText="1"/>
    </xf>
    <xf numFmtId="165" fontId="18" fillId="2" borderId="73" xfId="0" applyNumberFormat="1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vertical="center"/>
    </xf>
    <xf numFmtId="165" fontId="18" fillId="2" borderId="43" xfId="0" applyNumberFormat="1" applyFont="1" applyFill="1" applyBorder="1" applyAlignment="1">
      <alignment vertical="top" wrapText="1"/>
    </xf>
    <xf numFmtId="165" fontId="18" fillId="2" borderId="45" xfId="0" applyNumberFormat="1" applyFont="1" applyFill="1" applyBorder="1" applyAlignment="1">
      <alignment vertical="top" wrapText="1"/>
    </xf>
    <xf numFmtId="165" fontId="18" fillId="2" borderId="79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vertical="center" wrapText="1"/>
    </xf>
    <xf numFmtId="49" fontId="14" fillId="2" borderId="0" xfId="0" applyNumberFormat="1" applyFont="1" applyFill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51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 wrapText="1"/>
    </xf>
    <xf numFmtId="165" fontId="18" fillId="0" borderId="53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 wrapText="1"/>
    </xf>
    <xf numFmtId="165" fontId="18" fillId="0" borderId="59" xfId="0" applyNumberFormat="1" applyFont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165" fontId="18" fillId="2" borderId="53" xfId="0" applyNumberFormat="1" applyFont="1" applyFill="1" applyBorder="1" applyAlignment="1">
      <alignment vertical="top" wrapText="1"/>
    </xf>
    <xf numFmtId="165" fontId="18" fillId="2" borderId="59" xfId="0" applyNumberFormat="1" applyFont="1" applyFill="1" applyBorder="1" applyAlignment="1">
      <alignment vertical="top" wrapText="1"/>
    </xf>
    <xf numFmtId="165" fontId="18" fillId="2" borderId="61" xfId="0" applyNumberFormat="1" applyFont="1" applyFill="1" applyBorder="1" applyAlignment="1">
      <alignment vertical="top" wrapText="1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2" fillId="2" borderId="4" xfId="0" quotePrefix="1" applyNumberFormat="1" applyFont="1" applyFill="1" applyBorder="1" applyAlignment="1">
      <alignment horizontal="left" vertical="center" indent="1"/>
    </xf>
    <xf numFmtId="49" fontId="12" fillId="2" borderId="4" xfId="0" applyNumberFormat="1" applyFont="1" applyFill="1" applyBorder="1" applyAlignment="1">
      <alignment horizontal="left" vertical="center" indent="1"/>
    </xf>
    <xf numFmtId="49" fontId="12" fillId="2" borderId="6" xfId="0" quotePrefix="1" applyNumberFormat="1" applyFont="1" applyFill="1" applyBorder="1" applyAlignment="1">
      <alignment horizontal="left" vertical="center" indent="1"/>
    </xf>
    <xf numFmtId="49" fontId="12" fillId="0" borderId="0" xfId="0" applyNumberFormat="1" applyFont="1" applyAlignment="1">
      <alignment vertical="center"/>
    </xf>
    <xf numFmtId="49" fontId="4" fillId="0" borderId="0" xfId="0" applyNumberFormat="1" applyFont="1"/>
    <xf numFmtId="49" fontId="11" fillId="0" borderId="0" xfId="0" applyNumberFormat="1" applyFont="1" applyAlignment="1">
      <alignment vertical="top" wrapText="1"/>
    </xf>
    <xf numFmtId="49" fontId="14" fillId="2" borderId="1" xfId="0" applyNumberFormat="1" applyFont="1" applyFill="1" applyBorder="1" applyAlignment="1">
      <alignment horizontal="right" vertical="center"/>
    </xf>
    <xf numFmtId="165" fontId="18" fillId="2" borderId="53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49" fontId="11" fillId="2" borderId="11" xfId="0" applyNumberFormat="1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horizontal="right" vertical="center"/>
    </xf>
    <xf numFmtId="49" fontId="11" fillId="2" borderId="83" xfId="0" applyNumberFormat="1" applyFont="1" applyFill="1" applyBorder="1" applyAlignment="1">
      <alignment horizontal="right" vertical="center"/>
    </xf>
    <xf numFmtId="49" fontId="4" fillId="2" borderId="84" xfId="0" applyNumberFormat="1" applyFont="1" applyFill="1" applyBorder="1" applyAlignment="1">
      <alignment horizontal="left" vertical="center"/>
    </xf>
    <xf numFmtId="165" fontId="18" fillId="2" borderId="26" xfId="0" applyNumberFormat="1" applyFont="1" applyFill="1" applyBorder="1" applyAlignment="1">
      <alignment horizontal="right" vertical="center" wrapText="1"/>
    </xf>
    <xf numFmtId="3" fontId="4" fillId="2" borderId="85" xfId="0" applyNumberFormat="1" applyFont="1" applyFill="1" applyBorder="1" applyAlignment="1">
      <alignment vertical="center" wrapText="1"/>
    </xf>
    <xf numFmtId="165" fontId="18" fillId="2" borderId="27" xfId="0" applyNumberFormat="1" applyFont="1" applyFill="1" applyBorder="1" applyAlignment="1">
      <alignment horizontal="right" vertical="center" wrapText="1"/>
    </xf>
    <xf numFmtId="165" fontId="18" fillId="2" borderId="38" xfId="0" applyNumberFormat="1" applyFont="1" applyFill="1" applyBorder="1" applyAlignment="1">
      <alignment horizontal="right" vertical="center" wrapText="1"/>
    </xf>
    <xf numFmtId="49" fontId="4" fillId="2" borderId="86" xfId="0" applyNumberFormat="1" applyFont="1" applyFill="1" applyBorder="1" applyAlignment="1">
      <alignment horizontal="left"/>
    </xf>
    <xf numFmtId="165" fontId="18" fillId="2" borderId="35" xfId="0" applyNumberFormat="1" applyFont="1" applyFill="1" applyBorder="1" applyAlignment="1">
      <alignment horizontal="right" vertical="center" wrapText="1"/>
    </xf>
    <xf numFmtId="3" fontId="4" fillId="2" borderId="87" xfId="0" applyNumberFormat="1" applyFont="1" applyFill="1" applyBorder="1" applyAlignment="1">
      <alignment vertical="center" wrapText="1"/>
    </xf>
    <xf numFmtId="165" fontId="18" fillId="2" borderId="36" xfId="0" applyNumberFormat="1" applyFont="1" applyFill="1" applyBorder="1" applyAlignment="1">
      <alignment horizontal="right" vertical="center" wrapText="1"/>
    </xf>
    <xf numFmtId="49" fontId="4" fillId="2" borderId="86" xfId="0" applyNumberFormat="1" applyFont="1" applyFill="1" applyBorder="1" applyAlignment="1">
      <alignment horizontal="left" vertical="center"/>
    </xf>
    <xf numFmtId="49" fontId="16" fillId="2" borderId="88" xfId="0" applyNumberFormat="1" applyFont="1" applyFill="1" applyBorder="1" applyAlignment="1">
      <alignment horizontal="left" wrapText="1"/>
    </xf>
    <xf numFmtId="3" fontId="16" fillId="2" borderId="42" xfId="0" applyNumberFormat="1" applyFont="1" applyFill="1" applyBorder="1" applyAlignment="1">
      <alignment vertical="center" wrapText="1"/>
    </xf>
    <xf numFmtId="165" fontId="23" fillId="2" borderId="44" xfId="0" applyNumberFormat="1" applyFont="1" applyFill="1" applyBorder="1" applyAlignment="1">
      <alignment horizontal="right" vertical="center" wrapText="1"/>
    </xf>
    <xf numFmtId="3" fontId="16" fillId="2" borderId="89" xfId="0" applyNumberFormat="1" applyFont="1" applyFill="1" applyBorder="1" applyAlignment="1">
      <alignment vertical="center" wrapText="1"/>
    </xf>
    <xf numFmtId="165" fontId="23" fillId="2" borderId="45" xfId="0" applyNumberFormat="1" applyFont="1" applyFill="1" applyBorder="1" applyAlignment="1">
      <alignment horizontal="right" vertical="center" wrapText="1"/>
    </xf>
    <xf numFmtId="3" fontId="16" fillId="2" borderId="46" xfId="0" applyNumberFormat="1" applyFont="1" applyFill="1" applyBorder="1" applyAlignment="1">
      <alignment vertical="center" wrapText="1"/>
    </xf>
    <xf numFmtId="165" fontId="23" fillId="2" borderId="47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vertical="center"/>
    </xf>
    <xf numFmtId="49" fontId="11" fillId="2" borderId="90" xfId="0" applyNumberFormat="1" applyFont="1" applyFill="1" applyBorder="1" applyAlignment="1">
      <alignment horizontal="right" vertical="center"/>
    </xf>
    <xf numFmtId="49" fontId="19" fillId="2" borderId="90" xfId="0" applyNumberFormat="1" applyFont="1" applyFill="1" applyBorder="1" applyAlignment="1">
      <alignment horizontal="right" vertical="center"/>
    </xf>
    <xf numFmtId="49" fontId="0" fillId="0" borderId="90" xfId="0" applyNumberFormat="1" applyBorder="1"/>
    <xf numFmtId="3" fontId="0" fillId="0" borderId="90" xfId="0" applyNumberFormat="1" applyBorder="1"/>
    <xf numFmtId="9" fontId="25" fillId="0" borderId="90" xfId="1" applyFont="1" applyBorder="1" applyAlignment="1">
      <alignment horizontal="right"/>
    </xf>
    <xf numFmtId="49" fontId="26" fillId="0" borderId="90" xfId="0" applyNumberFormat="1" applyFont="1" applyBorder="1"/>
    <xf numFmtId="49" fontId="0" fillId="0" borderId="0" xfId="0" applyNumberFormat="1"/>
    <xf numFmtId="0" fontId="0" fillId="0" borderId="0" xfId="0" applyAlignment="1">
      <alignment vertical="top" wrapText="1"/>
    </xf>
    <xf numFmtId="49" fontId="11" fillId="0" borderId="7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right" vertical="center"/>
    </xf>
    <xf numFmtId="49" fontId="19" fillId="0" borderId="51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49" fontId="4" fillId="0" borderId="84" xfId="0" applyNumberFormat="1" applyFont="1" applyBorder="1" applyAlignment="1">
      <alignment horizontal="left" vertical="center"/>
    </xf>
    <xf numFmtId="3" fontId="4" fillId="0" borderId="30" xfId="0" applyNumberFormat="1" applyFont="1" applyBorder="1" applyAlignment="1">
      <alignment vertical="center" wrapText="1"/>
    </xf>
    <xf numFmtId="165" fontId="18" fillId="0" borderId="32" xfId="0" applyNumberFormat="1" applyFont="1" applyBorder="1" applyAlignment="1">
      <alignment vertical="center" wrapText="1"/>
    </xf>
    <xf numFmtId="0" fontId="28" fillId="0" borderId="91" xfId="2" applyFont="1" applyBorder="1" applyAlignment="1">
      <alignment horizontal="center"/>
    </xf>
    <xf numFmtId="0" fontId="28" fillId="0" borderId="91" xfId="3" applyFont="1" applyBorder="1" applyAlignment="1">
      <alignment horizontal="center"/>
    </xf>
    <xf numFmtId="49" fontId="4" fillId="0" borderId="86" xfId="0" applyNumberFormat="1" applyFont="1" applyBorder="1" applyAlignment="1">
      <alignment horizontal="left"/>
    </xf>
    <xf numFmtId="3" fontId="4" fillId="0" borderId="39" xfId="0" applyNumberFormat="1" applyFont="1" applyBorder="1" applyAlignment="1">
      <alignment vertical="center" wrapText="1"/>
    </xf>
    <xf numFmtId="165" fontId="18" fillId="0" borderId="41" xfId="0" applyNumberFormat="1" applyFont="1" applyBorder="1" applyAlignment="1">
      <alignment vertical="center" wrapText="1"/>
    </xf>
    <xf numFmtId="0" fontId="28" fillId="0" borderId="92" xfId="2" applyFont="1" applyBorder="1" applyAlignment="1">
      <alignment wrapText="1"/>
    </xf>
    <xf numFmtId="0" fontId="16" fillId="0" borderId="93" xfId="4" applyFont="1" applyFill="1">
      <alignment horizontal="center" vertical="center" wrapText="1" shrinkToFit="1"/>
      <protection locked="0"/>
    </xf>
    <xf numFmtId="49" fontId="4" fillId="0" borderId="86" xfId="0" applyNumberFormat="1" applyFont="1" applyBorder="1" applyAlignment="1">
      <alignment horizontal="left" vertical="center"/>
    </xf>
    <xf numFmtId="0" fontId="16" fillId="0" borderId="94" xfId="0" applyFont="1" applyBorder="1" applyAlignment="1">
      <alignment wrapText="1"/>
    </xf>
    <xf numFmtId="49" fontId="4" fillId="0" borderId="88" xfId="0" applyNumberFormat="1" applyFont="1" applyBorder="1" applyAlignment="1">
      <alignment horizontal="left" wrapText="1"/>
    </xf>
    <xf numFmtId="3" fontId="4" fillId="0" borderId="48" xfId="0" applyNumberFormat="1" applyFont="1" applyBorder="1" applyAlignment="1">
      <alignment vertical="center" wrapText="1"/>
    </xf>
    <xf numFmtId="165" fontId="18" fillId="0" borderId="5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11" fillId="2" borderId="7" xfId="0" applyNumberFormat="1" applyFont="1" applyFill="1" applyBorder="1" applyAlignment="1">
      <alignment horizontal="centerContinuous" vertical="center"/>
    </xf>
    <xf numFmtId="49" fontId="14" fillId="2" borderId="0" xfId="0" applyNumberFormat="1" applyFont="1" applyFill="1" applyAlignment="1">
      <alignment vertical="top" wrapText="1"/>
    </xf>
    <xf numFmtId="49" fontId="14" fillId="2" borderId="18" xfId="0" applyNumberFormat="1" applyFont="1" applyFill="1" applyBorder="1" applyAlignment="1">
      <alignment horizontal="right" vertical="center"/>
    </xf>
    <xf numFmtId="49" fontId="14" fillId="2" borderId="96" xfId="0" applyNumberFormat="1" applyFont="1" applyFill="1" applyBorder="1" applyAlignment="1">
      <alignment horizontal="left" vertical="center" indent="1"/>
    </xf>
    <xf numFmtId="3" fontId="17" fillId="2" borderId="24" xfId="0" applyNumberFormat="1" applyFont="1" applyFill="1" applyBorder="1" applyAlignment="1">
      <alignment vertical="center" wrapText="1"/>
    </xf>
    <xf numFmtId="165" fontId="15" fillId="2" borderId="25" xfId="0" applyNumberFormat="1" applyFont="1" applyFill="1" applyBorder="1" applyAlignment="1">
      <alignment horizontal="right" vertical="center"/>
    </xf>
    <xf numFmtId="3" fontId="17" fillId="2" borderId="25" xfId="0" applyNumberFormat="1" applyFont="1" applyFill="1" applyBorder="1" applyAlignment="1">
      <alignment vertical="center" wrapText="1"/>
    </xf>
    <xf numFmtId="165" fontId="15" fillId="2" borderId="54" xfId="0" applyNumberFormat="1" applyFont="1" applyFill="1" applyBorder="1" applyAlignment="1">
      <alignment horizontal="right" vertical="center"/>
    </xf>
    <xf numFmtId="3" fontId="17" fillId="2" borderId="3" xfId="0" applyNumberFormat="1" applyFont="1" applyFill="1" applyBorder="1" applyAlignment="1">
      <alignment vertical="center" wrapText="1"/>
    </xf>
    <xf numFmtId="165" fontId="15" fillId="2" borderId="53" xfId="0" applyNumberFormat="1" applyFont="1" applyFill="1" applyBorder="1" applyAlignment="1">
      <alignment horizontal="right" vertical="center"/>
    </xf>
    <xf numFmtId="49" fontId="14" fillId="2" borderId="97" xfId="0" applyNumberFormat="1" applyFont="1" applyFill="1" applyBorder="1" applyAlignment="1">
      <alignment horizontal="left" vertical="center" indent="1"/>
    </xf>
    <xf numFmtId="3" fontId="17" fillId="2" borderId="33" xfId="0" applyNumberFormat="1" applyFont="1" applyFill="1" applyBorder="1" applyAlignment="1">
      <alignment vertical="center" wrapText="1"/>
    </xf>
    <xf numFmtId="165" fontId="15" fillId="2" borderId="34" xfId="0" applyNumberFormat="1" applyFont="1" applyFill="1" applyBorder="1" applyAlignment="1">
      <alignment horizontal="right" vertical="center"/>
    </xf>
    <xf numFmtId="3" fontId="17" fillId="2" borderId="34" xfId="0" applyNumberFormat="1" applyFont="1" applyFill="1" applyBorder="1" applyAlignment="1">
      <alignment vertical="center" wrapText="1"/>
    </xf>
    <xf numFmtId="165" fontId="15" fillId="2" borderId="60" xfId="0" applyNumberFormat="1" applyFont="1" applyFill="1" applyBorder="1" applyAlignment="1">
      <alignment horizontal="right" vertical="center"/>
    </xf>
    <xf numFmtId="3" fontId="17" fillId="2" borderId="4" xfId="0" applyNumberFormat="1" applyFont="1" applyFill="1" applyBorder="1" applyAlignment="1">
      <alignment vertical="center" wrapText="1"/>
    </xf>
    <xf numFmtId="165" fontId="15" fillId="2" borderId="59" xfId="0" applyNumberFormat="1" applyFont="1" applyFill="1" applyBorder="1" applyAlignment="1">
      <alignment horizontal="right" vertical="center"/>
    </xf>
    <xf numFmtId="49" fontId="12" fillId="2" borderId="97" xfId="0" quotePrefix="1" applyNumberFormat="1" applyFont="1" applyFill="1" applyBorder="1" applyAlignment="1">
      <alignment horizontal="left" vertical="center" indent="2"/>
    </xf>
    <xf numFmtId="3" fontId="12" fillId="2" borderId="33" xfId="0" quotePrefix="1" applyNumberFormat="1" applyFont="1" applyFill="1" applyBorder="1" applyAlignment="1">
      <alignment horizontal="right" vertical="center"/>
    </xf>
    <xf numFmtId="165" fontId="13" fillId="2" borderId="34" xfId="0" applyNumberFormat="1" applyFont="1" applyFill="1" applyBorder="1" applyAlignment="1">
      <alignment horizontal="right" vertical="center"/>
    </xf>
    <xf numFmtId="3" fontId="12" fillId="2" borderId="34" xfId="0" quotePrefix="1" applyNumberFormat="1" applyFont="1" applyFill="1" applyBorder="1" applyAlignment="1">
      <alignment horizontal="right" vertical="center"/>
    </xf>
    <xf numFmtId="165" fontId="13" fillId="2" borderId="60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vertical="center" wrapText="1"/>
    </xf>
    <xf numFmtId="165" fontId="13" fillId="2" borderId="59" xfId="0" applyNumberFormat="1" applyFont="1" applyFill="1" applyBorder="1" applyAlignment="1">
      <alignment horizontal="right" vertical="center"/>
    </xf>
    <xf numFmtId="49" fontId="12" fillId="2" borderId="97" xfId="0" applyNumberFormat="1" applyFont="1" applyFill="1" applyBorder="1" applyAlignment="1">
      <alignment horizontal="left" vertical="center" indent="2"/>
    </xf>
    <xf numFmtId="49" fontId="12" fillId="2" borderId="98" xfId="0" quotePrefix="1" applyNumberFormat="1" applyFont="1" applyFill="1" applyBorder="1" applyAlignment="1">
      <alignment horizontal="left" vertical="center" indent="2"/>
    </xf>
    <xf numFmtId="3" fontId="12" fillId="2" borderId="55" xfId="0" quotePrefix="1" applyNumberFormat="1" applyFont="1" applyFill="1" applyBorder="1" applyAlignment="1">
      <alignment horizontal="right" vertical="center"/>
    </xf>
    <xf numFmtId="165" fontId="13" fillId="2" borderId="57" xfId="0" applyNumberFormat="1" applyFont="1" applyFill="1" applyBorder="1" applyAlignment="1">
      <alignment horizontal="right" vertical="center"/>
    </xf>
    <xf numFmtId="3" fontId="12" fillId="2" borderId="57" xfId="0" quotePrefix="1" applyNumberFormat="1" applyFont="1" applyFill="1" applyBorder="1" applyAlignment="1">
      <alignment horizontal="right" vertical="center"/>
    </xf>
    <xf numFmtId="165" fontId="13" fillId="2" borderId="58" xfId="0" applyNumberFormat="1" applyFont="1" applyFill="1" applyBorder="1" applyAlignment="1">
      <alignment horizontal="right" vertical="center"/>
    </xf>
    <xf numFmtId="3" fontId="16" fillId="2" borderId="99" xfId="0" applyNumberFormat="1" applyFont="1" applyFill="1" applyBorder="1" applyAlignment="1">
      <alignment vertical="center" wrapText="1"/>
    </xf>
    <xf numFmtId="165" fontId="13" fillId="2" borderId="56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vertical="center"/>
    </xf>
    <xf numFmtId="49" fontId="15" fillId="2" borderId="100" xfId="0" applyNumberFormat="1" applyFont="1" applyFill="1" applyBorder="1" applyAlignment="1">
      <alignment horizontal="right" vertical="center" wrapText="1"/>
    </xf>
    <xf numFmtId="49" fontId="12" fillId="2" borderId="94" xfId="0" quotePrefix="1" applyNumberFormat="1" applyFont="1" applyFill="1" applyBorder="1" applyAlignment="1">
      <alignment horizontal="left" vertical="center" indent="1"/>
    </xf>
    <xf numFmtId="165" fontId="13" fillId="2" borderId="12" xfId="0" applyNumberFormat="1" applyFont="1" applyFill="1" applyBorder="1" applyAlignment="1">
      <alignment horizontal="right" vertical="top"/>
    </xf>
    <xf numFmtId="49" fontId="12" fillId="2" borderId="102" xfId="0" quotePrefix="1" applyNumberFormat="1" applyFont="1" applyFill="1" applyBorder="1" applyAlignment="1">
      <alignment horizontal="left" vertical="center" indent="1"/>
    </xf>
    <xf numFmtId="165" fontId="13" fillId="2" borderId="15" xfId="0" applyNumberFormat="1" applyFont="1" applyFill="1" applyBorder="1" applyAlignment="1">
      <alignment horizontal="right" vertical="top"/>
    </xf>
    <xf numFmtId="49" fontId="12" fillId="2" borderId="94" xfId="0" applyNumberFormat="1" applyFont="1" applyFill="1" applyBorder="1" applyAlignment="1">
      <alignment horizontal="left" vertical="center" indent="1"/>
    </xf>
    <xf numFmtId="49" fontId="12" fillId="2" borderId="90" xfId="0" applyNumberFormat="1" applyFont="1" applyFill="1" applyBorder="1" applyAlignment="1">
      <alignment horizontal="left" vertical="center" indent="1"/>
    </xf>
    <xf numFmtId="165" fontId="13" fillId="2" borderId="82" xfId="0" applyNumberFormat="1" applyFont="1" applyFill="1" applyBorder="1" applyAlignment="1">
      <alignment horizontal="right" vertical="top"/>
    </xf>
    <xf numFmtId="49" fontId="12" fillId="2" borderId="103" xfId="0" applyNumberFormat="1" applyFont="1" applyFill="1" applyBorder="1" applyAlignment="1">
      <alignment horizontal="left" vertical="center" wrapText="1" indent="1"/>
    </xf>
    <xf numFmtId="49" fontId="4" fillId="2" borderId="0" xfId="0" applyNumberFormat="1" applyFont="1" applyFill="1"/>
    <xf numFmtId="49" fontId="11" fillId="2" borderId="11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Continuous" vertical="center" wrapText="1"/>
    </xf>
    <xf numFmtId="49" fontId="11" fillId="2" borderId="66" xfId="0" applyNumberFormat="1" applyFont="1" applyFill="1" applyBorder="1" applyAlignment="1">
      <alignment horizontal="centerContinuous" vertical="center" wrapText="1"/>
    </xf>
    <xf numFmtId="49" fontId="4" fillId="2" borderId="67" xfId="0" applyNumberFormat="1" applyFont="1" applyFill="1" applyBorder="1" applyAlignment="1">
      <alignment horizontal="centerContinuous" vertical="center" wrapText="1"/>
    </xf>
    <xf numFmtId="49" fontId="11" fillId="2" borderId="11" xfId="0" applyNumberFormat="1" applyFont="1" applyFill="1" applyBorder="1" applyAlignment="1">
      <alignment horizontal="centerContinuous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82" xfId="0" applyNumberFormat="1" applyFont="1" applyFill="1" applyBorder="1" applyAlignment="1">
      <alignment horizontal="center" vertical="center" wrapText="1"/>
    </xf>
    <xf numFmtId="49" fontId="4" fillId="2" borderId="104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49" fontId="14" fillId="2" borderId="16" xfId="0" applyNumberFormat="1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horizontal="right" vertical="center"/>
    </xf>
    <xf numFmtId="165" fontId="18" fillId="2" borderId="25" xfId="0" applyNumberFormat="1" applyFont="1" applyFill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165" fontId="18" fillId="2" borderId="29" xfId="0" applyNumberFormat="1" applyFont="1" applyFill="1" applyBorder="1" applyAlignment="1">
      <alignment horizontal="right" vertical="center" wrapText="1"/>
    </xf>
    <xf numFmtId="165" fontId="18" fillId="2" borderId="34" xfId="0" applyNumberFormat="1" applyFont="1" applyFill="1" applyBorder="1" applyAlignment="1">
      <alignment horizontal="right" vertical="center" wrapText="1"/>
    </xf>
    <xf numFmtId="3" fontId="4" fillId="2" borderId="34" xfId="0" applyNumberFormat="1" applyFont="1" applyFill="1" applyBorder="1" applyAlignment="1">
      <alignment horizontal="right" vertical="center" wrapText="1"/>
    </xf>
    <xf numFmtId="165" fontId="18" fillId="2" borderId="60" xfId="0" applyNumberFormat="1" applyFont="1" applyFill="1" applyBorder="1" applyAlignment="1">
      <alignment horizontal="right" vertical="center" wrapText="1"/>
    </xf>
    <xf numFmtId="3" fontId="4" fillId="2" borderId="37" xfId="0" applyNumberFormat="1" applyFont="1" applyFill="1" applyBorder="1" applyAlignment="1">
      <alignment horizontal="right" vertical="center" wrapText="1"/>
    </xf>
    <xf numFmtId="165" fontId="18" fillId="2" borderId="43" xfId="0" applyNumberFormat="1" applyFont="1" applyFill="1" applyBorder="1" applyAlignment="1">
      <alignment horizontal="right" vertical="center" wrapText="1"/>
    </xf>
    <xf numFmtId="3" fontId="4" fillId="2" borderId="43" xfId="0" applyNumberFormat="1" applyFont="1" applyFill="1" applyBorder="1" applyAlignment="1">
      <alignment horizontal="right" vertical="center" wrapText="1"/>
    </xf>
    <xf numFmtId="165" fontId="18" fillId="2" borderId="62" xfId="0" applyNumberFormat="1" applyFont="1" applyFill="1" applyBorder="1" applyAlignment="1">
      <alignment horizontal="right" vertical="center" wrapText="1"/>
    </xf>
    <xf numFmtId="165" fontId="18" fillId="2" borderId="45" xfId="0" applyNumberFormat="1" applyFont="1" applyFill="1" applyBorder="1" applyAlignment="1">
      <alignment horizontal="right" vertical="center" wrapText="1"/>
    </xf>
    <xf numFmtId="3" fontId="4" fillId="2" borderId="46" xfId="0" applyNumberFormat="1" applyFont="1" applyFill="1" applyBorder="1" applyAlignment="1">
      <alignment horizontal="right" vertical="center" wrapText="1"/>
    </xf>
    <xf numFmtId="165" fontId="18" fillId="2" borderId="47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0" fontId="11" fillId="2" borderId="1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 horizontal="right" vertical="center"/>
    </xf>
    <xf numFmtId="164" fontId="15" fillId="2" borderId="13" xfId="0" applyNumberFormat="1" applyFont="1" applyFill="1" applyBorder="1" applyAlignment="1">
      <alignment horizontal="right" vertical="center"/>
    </xf>
    <xf numFmtId="3" fontId="14" fillId="2" borderId="106" xfId="0" applyNumberFormat="1" applyFont="1" applyFill="1" applyBorder="1" applyAlignment="1">
      <alignment horizontal="right" vertical="center"/>
    </xf>
    <xf numFmtId="164" fontId="15" fillId="2" borderId="52" xfId="0" applyNumberFormat="1" applyFont="1" applyFill="1" applyBorder="1" applyAlignment="1">
      <alignment horizontal="right" vertical="center"/>
    </xf>
    <xf numFmtId="3" fontId="14" fillId="2" borderId="21" xfId="0" applyNumberFormat="1" applyFont="1" applyFill="1" applyBorder="1" applyAlignment="1">
      <alignment horizontal="right" vertical="center"/>
    </xf>
    <xf numFmtId="164" fontId="15" fillId="2" borderId="14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164" fontId="19" fillId="2" borderId="51" xfId="0" applyNumberFormat="1" applyFont="1" applyFill="1" applyBorder="1" applyAlignment="1">
      <alignment horizontal="right" vertical="center"/>
    </xf>
    <xf numFmtId="3" fontId="4" fillId="2" borderId="107" xfId="0" applyNumberFormat="1" applyFont="1" applyFill="1" applyBorder="1" applyAlignment="1">
      <alignment horizontal="right" vertical="center" wrapText="1"/>
    </xf>
    <xf numFmtId="165" fontId="18" fillId="2" borderId="44" xfId="0" applyNumberFormat="1" applyFont="1" applyFill="1" applyBorder="1" applyAlignment="1">
      <alignment horizontal="right" vertical="center" wrapText="1"/>
    </xf>
    <xf numFmtId="3" fontId="4" fillId="2" borderId="108" xfId="0" applyNumberFormat="1" applyFont="1" applyFill="1" applyBorder="1" applyAlignment="1">
      <alignment horizontal="right" vertical="center" wrapText="1"/>
    </xf>
    <xf numFmtId="165" fontId="18" fillId="2" borderId="74" xfId="0" applyNumberFormat="1" applyFont="1" applyFill="1" applyBorder="1" applyAlignment="1">
      <alignment horizontal="right" vertical="center" wrapText="1"/>
    </xf>
    <xf numFmtId="3" fontId="4" fillId="2" borderId="99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5" fontId="4" fillId="2" borderId="54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 wrapText="1"/>
    </xf>
    <xf numFmtId="165" fontId="4" fillId="2" borderId="53" xfId="0" applyNumberFormat="1" applyFont="1" applyFill="1" applyBorder="1" applyAlignment="1">
      <alignment horizontal="right" vertical="center" wrapText="1"/>
    </xf>
    <xf numFmtId="165" fontId="4" fillId="2" borderId="35" xfId="0" applyNumberFormat="1" applyFont="1" applyFill="1" applyBorder="1" applyAlignment="1">
      <alignment horizontal="right" vertical="center" wrapText="1"/>
    </xf>
    <xf numFmtId="3" fontId="4" fillId="2" borderId="109" xfId="0" applyNumberFormat="1" applyFont="1" applyFill="1" applyBorder="1" applyAlignment="1">
      <alignment horizontal="right" vertical="center" wrapText="1"/>
    </xf>
    <xf numFmtId="165" fontId="4" fillId="2" borderId="60" xfId="0" applyNumberFormat="1" applyFont="1" applyFill="1" applyBorder="1" applyAlignment="1">
      <alignment horizontal="right" vertical="center" wrapText="1"/>
    </xf>
    <xf numFmtId="165" fontId="4" fillId="2" borderId="36" xfId="0" applyNumberFormat="1" applyFont="1" applyFill="1" applyBorder="1" applyAlignment="1">
      <alignment horizontal="right" vertical="center" wrapText="1"/>
    </xf>
    <xf numFmtId="165" fontId="4" fillId="2" borderId="59" xfId="0" applyNumberFormat="1" applyFont="1" applyFill="1" applyBorder="1" applyAlignment="1">
      <alignment horizontal="right" vertical="center" wrapText="1"/>
    </xf>
    <xf numFmtId="165" fontId="18" fillId="2" borderId="59" xfId="0" applyNumberFormat="1" applyFont="1" applyFill="1" applyBorder="1" applyAlignment="1">
      <alignment horizontal="right" vertical="center" wrapText="1"/>
    </xf>
    <xf numFmtId="165" fontId="18" fillId="2" borderId="63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/>
    </xf>
    <xf numFmtId="165" fontId="4" fillId="2" borderId="54" xfId="0" applyNumberFormat="1" applyFont="1" applyFill="1" applyBorder="1" applyAlignment="1">
      <alignment horizontal="right" vertical="center"/>
    </xf>
    <xf numFmtId="165" fontId="4" fillId="2" borderId="27" xfId="0" applyNumberFormat="1" applyFont="1" applyFill="1" applyBorder="1" applyAlignment="1">
      <alignment horizontal="right" vertical="center"/>
    </xf>
    <xf numFmtId="165" fontId="4" fillId="2" borderId="35" xfId="0" applyNumberFormat="1" applyFont="1" applyFill="1" applyBorder="1" applyAlignment="1">
      <alignment horizontal="right" vertical="center"/>
    </xf>
    <xf numFmtId="165" fontId="4" fillId="2" borderId="60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3" fontId="4" fillId="2" borderId="110" xfId="0" applyNumberFormat="1" applyFont="1" applyFill="1" applyBorder="1" applyAlignment="1">
      <alignment horizontal="right" vertical="center" wrapText="1"/>
    </xf>
    <xf numFmtId="165" fontId="18" fillId="2" borderId="61" xfId="0" applyNumberFormat="1" applyFont="1" applyFill="1" applyBorder="1" applyAlignment="1">
      <alignment horizontal="right" vertical="center" wrapText="1"/>
    </xf>
    <xf numFmtId="49" fontId="14" fillId="2" borderId="0" xfId="0" applyNumberFormat="1" applyFont="1" applyFill="1" applyAlignment="1">
      <alignment horizontal="left" vertical="center" wrapText="1"/>
    </xf>
    <xf numFmtId="49" fontId="14" fillId="2" borderId="11" xfId="0" applyNumberFormat="1" applyFont="1" applyFill="1" applyBorder="1" applyAlignment="1">
      <alignment vertical="center" wrapText="1"/>
    </xf>
    <xf numFmtId="49" fontId="11" fillId="2" borderId="80" xfId="0" applyNumberFormat="1" applyFont="1" applyFill="1" applyBorder="1" applyAlignment="1">
      <alignment horizontal="centerContinuous" vertical="center" wrapText="1"/>
    </xf>
    <xf numFmtId="49" fontId="4" fillId="2" borderId="81" xfId="0" applyNumberFormat="1" applyFont="1" applyFill="1" applyBorder="1" applyAlignment="1">
      <alignment horizontal="centerContinuous" vertical="center" wrapText="1"/>
    </xf>
    <xf numFmtId="49" fontId="11" fillId="2" borderId="81" xfId="0" applyNumberFormat="1" applyFont="1" applyFill="1" applyBorder="1" applyAlignment="1">
      <alignment horizontal="centerContinuous" vertical="center" wrapText="1"/>
    </xf>
    <xf numFmtId="49" fontId="11" fillId="2" borderId="105" xfId="0" applyNumberFormat="1" applyFont="1" applyFill="1" applyBorder="1" applyAlignment="1">
      <alignment horizontal="centerContinuous" vertical="center" wrapText="1"/>
    </xf>
    <xf numFmtId="49" fontId="14" fillId="2" borderId="0" xfId="0" applyNumberFormat="1" applyFont="1" applyFill="1" applyAlignment="1">
      <alignment vertical="center" wrapText="1"/>
    </xf>
    <xf numFmtId="49" fontId="14" fillId="2" borderId="80" xfId="0" applyNumberFormat="1" applyFont="1" applyFill="1" applyBorder="1" applyAlignment="1">
      <alignment horizontal="right" vertical="center"/>
    </xf>
    <xf numFmtId="49" fontId="15" fillId="2" borderId="81" xfId="0" applyNumberFormat="1" applyFont="1" applyFill="1" applyBorder="1" applyAlignment="1">
      <alignment horizontal="right" vertical="center"/>
    </xf>
    <xf numFmtId="49" fontId="14" fillId="2" borderId="81" xfId="0" applyNumberFormat="1" applyFont="1" applyFill="1" applyBorder="1" applyAlignment="1">
      <alignment horizontal="right" vertical="center"/>
    </xf>
    <xf numFmtId="49" fontId="15" fillId="2" borderId="105" xfId="0" applyNumberFormat="1" applyFont="1" applyFill="1" applyBorder="1" applyAlignment="1">
      <alignment horizontal="right" vertical="center"/>
    </xf>
    <xf numFmtId="49" fontId="14" fillId="2" borderId="66" xfId="0" applyNumberFormat="1" applyFont="1" applyFill="1" applyBorder="1" applyAlignment="1">
      <alignment horizontal="right" vertical="center"/>
    </xf>
    <xf numFmtId="49" fontId="15" fillId="2" borderId="111" xfId="0" applyNumberFormat="1" applyFont="1" applyFill="1" applyBorder="1" applyAlignment="1">
      <alignment horizontal="right" vertical="center"/>
    </xf>
    <xf numFmtId="49" fontId="12" fillId="2" borderId="84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horizontal="right" vertical="center" wrapText="1"/>
    </xf>
    <xf numFmtId="165" fontId="13" fillId="2" borderId="25" xfId="0" applyNumberFormat="1" applyFont="1" applyFill="1" applyBorder="1" applyAlignment="1">
      <alignment horizontal="right" vertical="center" wrapText="1"/>
    </xf>
    <xf numFmtId="3" fontId="12" fillId="2" borderId="25" xfId="0" applyNumberFormat="1" applyFont="1" applyFill="1" applyBorder="1" applyAlignment="1">
      <alignment horizontal="right" vertical="center" wrapText="1"/>
    </xf>
    <xf numFmtId="165" fontId="13" fillId="2" borderId="54" xfId="0" applyNumberFormat="1" applyFont="1" applyFill="1" applyBorder="1" applyAlignment="1">
      <alignment horizontal="right" vertical="center" wrapText="1"/>
    </xf>
    <xf numFmtId="3" fontId="12" fillId="2" borderId="30" xfId="0" applyNumberFormat="1" applyFont="1" applyFill="1" applyBorder="1" applyAlignment="1">
      <alignment horizontal="right" vertical="center" wrapText="1"/>
    </xf>
    <xf numFmtId="165" fontId="13" fillId="2" borderId="32" xfId="0" applyNumberFormat="1" applyFont="1" applyFill="1" applyBorder="1" applyAlignment="1">
      <alignment horizontal="right" vertical="center" wrapText="1"/>
    </xf>
    <xf numFmtId="49" fontId="12" fillId="2" borderId="86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horizontal="right" vertical="center" wrapText="1"/>
    </xf>
    <xf numFmtId="165" fontId="13" fillId="2" borderId="34" xfId="0" applyNumberFormat="1" applyFont="1" applyFill="1" applyBorder="1" applyAlignment="1">
      <alignment horizontal="right" vertical="center" wrapText="1"/>
    </xf>
    <xf numFmtId="3" fontId="12" fillId="2" borderId="34" xfId="0" applyNumberFormat="1" applyFont="1" applyFill="1" applyBorder="1" applyAlignment="1">
      <alignment horizontal="right" vertical="center" wrapText="1"/>
    </xf>
    <xf numFmtId="165" fontId="13" fillId="2" borderId="60" xfId="0" applyNumberFormat="1" applyFont="1" applyFill="1" applyBorder="1" applyAlignment="1">
      <alignment horizontal="right" vertical="center" wrapText="1"/>
    </xf>
    <xf numFmtId="3" fontId="12" fillId="2" borderId="39" xfId="0" applyNumberFormat="1" applyFont="1" applyFill="1" applyBorder="1" applyAlignment="1">
      <alignment horizontal="right" vertical="center" wrapText="1"/>
    </xf>
    <xf numFmtId="165" fontId="13" fillId="2" borderId="41" xfId="0" applyNumberFormat="1" applyFont="1" applyFill="1" applyBorder="1" applyAlignment="1">
      <alignment horizontal="right" vertical="center" wrapText="1"/>
    </xf>
    <xf numFmtId="49" fontId="12" fillId="2" borderId="11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horizontal="right" vertical="center" wrapText="1"/>
    </xf>
    <xf numFmtId="165" fontId="13" fillId="2" borderId="57" xfId="0" applyNumberFormat="1" applyFont="1" applyFill="1" applyBorder="1" applyAlignment="1">
      <alignment horizontal="right" vertical="center" wrapText="1"/>
    </xf>
    <xf numFmtId="3" fontId="12" fillId="2" borderId="57" xfId="0" applyNumberFormat="1" applyFont="1" applyFill="1" applyBorder="1" applyAlignment="1">
      <alignment horizontal="right" vertical="center" wrapText="1"/>
    </xf>
    <xf numFmtId="165" fontId="13" fillId="2" borderId="58" xfId="0" applyNumberFormat="1" applyFont="1" applyFill="1" applyBorder="1" applyAlignment="1">
      <alignment horizontal="right" vertical="center" wrapText="1"/>
    </xf>
    <xf numFmtId="3" fontId="12" fillId="2" borderId="65" xfId="0" applyNumberFormat="1" applyFont="1" applyFill="1" applyBorder="1" applyAlignment="1">
      <alignment horizontal="right" vertical="center" wrapText="1"/>
    </xf>
    <xf numFmtId="165" fontId="13" fillId="2" borderId="64" xfId="0" applyNumberFormat="1" applyFont="1" applyFill="1" applyBorder="1" applyAlignment="1">
      <alignment horizontal="right" vertical="center" wrapText="1"/>
    </xf>
    <xf numFmtId="49" fontId="12" fillId="2" borderId="88" xfId="0" applyNumberFormat="1" applyFont="1" applyFill="1" applyBorder="1" applyAlignment="1">
      <alignment vertical="center"/>
    </xf>
    <xf numFmtId="3" fontId="12" fillId="2" borderId="42" xfId="0" applyNumberFormat="1" applyFont="1" applyFill="1" applyBorder="1" applyAlignment="1">
      <alignment horizontal="right" vertical="center" wrapText="1"/>
    </xf>
    <xf numFmtId="165" fontId="13" fillId="2" borderId="43" xfId="0" applyNumberFormat="1" applyFont="1" applyFill="1" applyBorder="1" applyAlignment="1">
      <alignment horizontal="right" vertical="center" wrapText="1"/>
    </xf>
    <xf numFmtId="3" fontId="12" fillId="2" borderId="43" xfId="0" applyNumberFormat="1" applyFont="1" applyFill="1" applyBorder="1" applyAlignment="1">
      <alignment horizontal="right" vertical="center" wrapText="1"/>
    </xf>
    <xf numFmtId="165" fontId="13" fillId="2" borderId="62" xfId="0" applyNumberFormat="1" applyFont="1" applyFill="1" applyBorder="1" applyAlignment="1">
      <alignment horizontal="right" vertical="center" wrapText="1"/>
    </xf>
    <xf numFmtId="3" fontId="12" fillId="2" borderId="48" xfId="0" applyNumberFormat="1" applyFont="1" applyFill="1" applyBorder="1" applyAlignment="1">
      <alignment horizontal="right" vertical="center" wrapText="1"/>
    </xf>
    <xf numFmtId="165" fontId="13" fillId="2" borderId="50" xfId="0" applyNumberFormat="1" applyFont="1" applyFill="1" applyBorder="1" applyAlignment="1">
      <alignment horizontal="right" vertical="center" wrapText="1"/>
    </xf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165" fontId="23" fillId="2" borderId="25" xfId="0" applyNumberFormat="1" applyFont="1" applyFill="1" applyBorder="1" applyAlignment="1">
      <alignment horizontal="right" vertical="center" wrapText="1"/>
    </xf>
    <xf numFmtId="165" fontId="23" fillId="2" borderId="54" xfId="0" applyNumberFormat="1" applyFont="1" applyFill="1" applyBorder="1" applyAlignment="1">
      <alignment horizontal="right" vertical="center" wrapText="1"/>
    </xf>
    <xf numFmtId="3" fontId="16" fillId="2" borderId="30" xfId="0" applyNumberFormat="1" applyFont="1" applyFill="1" applyBorder="1" applyAlignment="1">
      <alignment horizontal="right" vertical="center" wrapText="1"/>
    </xf>
    <xf numFmtId="165" fontId="23" fillId="2" borderId="32" xfId="0" applyNumberFormat="1" applyFont="1" applyFill="1" applyBorder="1" applyAlignment="1">
      <alignment horizontal="right" vertical="center" wrapText="1"/>
    </xf>
    <xf numFmtId="165" fontId="23" fillId="2" borderId="34" xfId="0" applyNumberFormat="1" applyFont="1" applyFill="1" applyBorder="1" applyAlignment="1">
      <alignment horizontal="right" vertical="center" wrapText="1"/>
    </xf>
    <xf numFmtId="165" fontId="23" fillId="2" borderId="60" xfId="0" applyNumberFormat="1" applyFont="1" applyFill="1" applyBorder="1" applyAlignment="1">
      <alignment horizontal="right" vertical="center" wrapText="1"/>
    </xf>
    <xf numFmtId="3" fontId="16" fillId="2" borderId="39" xfId="0" applyNumberFormat="1" applyFont="1" applyFill="1" applyBorder="1" applyAlignment="1">
      <alignment horizontal="right" vertical="center" wrapText="1"/>
    </xf>
    <xf numFmtId="165" fontId="23" fillId="2" borderId="41" xfId="0" applyNumberFormat="1" applyFont="1" applyFill="1" applyBorder="1" applyAlignment="1">
      <alignment horizontal="right" vertical="center" wrapText="1"/>
    </xf>
    <xf numFmtId="3" fontId="16" fillId="2" borderId="55" xfId="0" applyNumberFormat="1" applyFont="1" applyFill="1" applyBorder="1" applyAlignment="1">
      <alignment horizontal="right" vertical="center" wrapText="1"/>
    </xf>
    <xf numFmtId="165" fontId="23" fillId="2" borderId="57" xfId="0" applyNumberFormat="1" applyFont="1" applyFill="1" applyBorder="1" applyAlignment="1">
      <alignment horizontal="right" vertical="center" wrapText="1"/>
    </xf>
    <xf numFmtId="3" fontId="16" fillId="2" borderId="57" xfId="0" applyNumberFormat="1" applyFont="1" applyFill="1" applyBorder="1" applyAlignment="1">
      <alignment horizontal="right" vertical="center" wrapText="1"/>
    </xf>
    <xf numFmtId="165" fontId="23" fillId="2" borderId="58" xfId="0" applyNumberFormat="1" applyFont="1" applyFill="1" applyBorder="1" applyAlignment="1">
      <alignment horizontal="right" vertical="center" wrapText="1"/>
    </xf>
    <xf numFmtId="3" fontId="16" fillId="2" borderId="65" xfId="0" applyNumberFormat="1" applyFont="1" applyFill="1" applyBorder="1" applyAlignment="1">
      <alignment horizontal="right" vertical="center" wrapText="1"/>
    </xf>
    <xf numFmtId="165" fontId="23" fillId="2" borderId="64" xfId="0" applyNumberFormat="1" applyFont="1" applyFill="1" applyBorder="1" applyAlignment="1">
      <alignment horizontal="right" vertical="center" wrapText="1"/>
    </xf>
    <xf numFmtId="49" fontId="12" fillId="0" borderId="86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horizontal="right" vertical="center" wrapText="1"/>
    </xf>
    <xf numFmtId="165" fontId="23" fillId="0" borderId="34" xfId="0" applyNumberFormat="1" applyFont="1" applyBorder="1" applyAlignment="1">
      <alignment horizontal="right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165" fontId="23" fillId="0" borderId="60" xfId="0" applyNumberFormat="1" applyFont="1" applyBorder="1" applyAlignment="1">
      <alignment horizontal="right" vertical="center" wrapText="1"/>
    </xf>
    <xf numFmtId="3" fontId="16" fillId="0" borderId="39" xfId="0" applyNumberFormat="1" applyFont="1" applyBorder="1" applyAlignment="1">
      <alignment horizontal="right" vertical="center" wrapText="1"/>
    </xf>
    <xf numFmtId="165" fontId="23" fillId="0" borderId="41" xfId="0" applyNumberFormat="1" applyFont="1" applyBorder="1" applyAlignment="1">
      <alignment horizontal="right" vertical="center" wrapText="1"/>
    </xf>
    <xf numFmtId="3" fontId="16" fillId="2" borderId="42" xfId="0" applyNumberFormat="1" applyFont="1" applyFill="1" applyBorder="1" applyAlignment="1">
      <alignment horizontal="right" vertical="center" wrapText="1"/>
    </xf>
    <xf numFmtId="165" fontId="23" fillId="2" borderId="43" xfId="0" applyNumberFormat="1" applyFont="1" applyFill="1" applyBorder="1" applyAlignment="1">
      <alignment horizontal="right" vertical="center" wrapText="1"/>
    </xf>
    <xf numFmtId="3" fontId="16" fillId="2" borderId="43" xfId="0" applyNumberFormat="1" applyFont="1" applyFill="1" applyBorder="1" applyAlignment="1">
      <alignment horizontal="right" vertical="center" wrapText="1"/>
    </xf>
    <xf numFmtId="165" fontId="23" fillId="2" borderId="62" xfId="0" applyNumberFormat="1" applyFont="1" applyFill="1" applyBorder="1" applyAlignment="1">
      <alignment horizontal="right" vertical="center" wrapText="1"/>
    </xf>
    <xf numFmtId="3" fontId="16" fillId="2" borderId="48" xfId="0" applyNumberFormat="1" applyFont="1" applyFill="1" applyBorder="1" applyAlignment="1">
      <alignment horizontal="right" vertical="center" wrapText="1"/>
    </xf>
    <xf numFmtId="165" fontId="23" fillId="2" borderId="50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vertical="center" wrapText="1"/>
    </xf>
    <xf numFmtId="3" fontId="16" fillId="2" borderId="24" xfId="0" applyNumberFormat="1" applyFont="1" applyFill="1" applyBorder="1" applyAlignment="1">
      <alignment vertical="center" wrapText="1"/>
    </xf>
    <xf numFmtId="165" fontId="23" fillId="2" borderId="53" xfId="0" applyNumberFormat="1" applyFont="1" applyFill="1" applyBorder="1" applyAlignment="1">
      <alignment vertical="center" wrapText="1"/>
    </xf>
    <xf numFmtId="3" fontId="16" fillId="2" borderId="33" xfId="0" applyNumberFormat="1" applyFont="1" applyFill="1" applyBorder="1" applyAlignment="1">
      <alignment vertical="center" wrapText="1"/>
    </xf>
    <xf numFmtId="165" fontId="23" fillId="2" borderId="59" xfId="0" applyNumberFormat="1" applyFont="1" applyFill="1" applyBorder="1" applyAlignment="1">
      <alignment vertical="center" wrapText="1"/>
    </xf>
    <xf numFmtId="49" fontId="4" fillId="0" borderId="86" xfId="0" applyNumberFormat="1" applyFont="1" applyBorder="1" applyAlignment="1">
      <alignment vertical="center"/>
    </xf>
    <xf numFmtId="49" fontId="4" fillId="2" borderId="86" xfId="0" applyNumberFormat="1" applyFont="1" applyFill="1" applyBorder="1" applyAlignment="1">
      <alignment vertical="center"/>
    </xf>
    <xf numFmtId="3" fontId="16" fillId="2" borderId="55" xfId="0" applyNumberFormat="1" applyFont="1" applyFill="1" applyBorder="1" applyAlignment="1">
      <alignment vertical="center" wrapText="1"/>
    </xf>
    <xf numFmtId="165" fontId="23" fillId="2" borderId="56" xfId="0" applyNumberFormat="1" applyFont="1" applyFill="1" applyBorder="1" applyAlignment="1">
      <alignment vertical="center" wrapText="1"/>
    </xf>
    <xf numFmtId="165" fontId="23" fillId="2" borderId="61" xfId="0" applyNumberFormat="1" applyFont="1" applyFill="1" applyBorder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164" fontId="23" fillId="0" borderId="0" xfId="0" applyNumberFormat="1" applyFont="1" applyAlignment="1">
      <alignment vertical="center" wrapText="1"/>
    </xf>
    <xf numFmtId="49" fontId="12" fillId="2" borderId="84" xfId="0" quotePrefix="1" applyNumberFormat="1" applyFont="1" applyFill="1" applyBorder="1" applyAlignment="1">
      <alignment horizontal="left" vertical="center" indent="1"/>
    </xf>
    <xf numFmtId="3" fontId="12" fillId="2" borderId="24" xfId="0" quotePrefix="1" applyNumberFormat="1" applyFont="1" applyFill="1" applyBorder="1" applyAlignment="1">
      <alignment horizontal="right" vertical="center"/>
    </xf>
    <xf numFmtId="165" fontId="13" fillId="2" borderId="53" xfId="0" applyNumberFormat="1" applyFont="1" applyFill="1" applyBorder="1" applyAlignment="1">
      <alignment horizontal="right" vertical="center"/>
    </xf>
    <xf numFmtId="49" fontId="12" fillId="2" borderId="112" xfId="0" quotePrefix="1" applyNumberFormat="1" applyFont="1" applyFill="1" applyBorder="1" applyAlignment="1">
      <alignment horizontal="left" vertical="center" indent="1"/>
    </xf>
    <xf numFmtId="49" fontId="12" fillId="0" borderId="94" xfId="0" applyNumberFormat="1" applyFont="1" applyBorder="1" applyAlignment="1">
      <alignment horizontal="left" vertical="center" indent="1"/>
    </xf>
    <xf numFmtId="49" fontId="12" fillId="0" borderId="90" xfId="0" applyNumberFormat="1" applyFont="1" applyBorder="1" applyAlignment="1">
      <alignment horizontal="left" vertical="center" indent="1"/>
    </xf>
    <xf numFmtId="49" fontId="12" fillId="0" borderId="103" xfId="0" applyNumberFormat="1" applyFont="1" applyBorder="1" applyAlignment="1">
      <alignment horizontal="left" vertical="center" wrapText="1" indent="1"/>
    </xf>
    <xf numFmtId="3" fontId="12" fillId="2" borderId="42" xfId="0" quotePrefix="1" applyNumberFormat="1" applyFont="1" applyFill="1" applyBorder="1" applyAlignment="1">
      <alignment horizontal="right" vertical="center"/>
    </xf>
    <xf numFmtId="165" fontId="13" fillId="2" borderId="61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wrapText="1"/>
    </xf>
    <xf numFmtId="164" fontId="18" fillId="2" borderId="25" xfId="0" applyNumberFormat="1" applyFont="1" applyFill="1" applyBorder="1" applyAlignment="1">
      <alignment horizontal="right" vertical="center" wrapText="1"/>
    </xf>
    <xf numFmtId="164" fontId="18" fillId="2" borderId="54" xfId="0" applyNumberFormat="1" applyFont="1" applyFill="1" applyBorder="1" applyAlignment="1">
      <alignment horizontal="right" vertical="center" wrapText="1"/>
    </xf>
    <xf numFmtId="164" fontId="18" fillId="2" borderId="32" xfId="0" applyNumberFormat="1" applyFont="1" applyFill="1" applyBorder="1" applyAlignment="1">
      <alignment horizontal="right" vertical="center" wrapText="1"/>
    </xf>
    <xf numFmtId="164" fontId="18" fillId="2" borderId="34" xfId="0" applyNumberFormat="1" applyFont="1" applyFill="1" applyBorder="1" applyAlignment="1">
      <alignment horizontal="right" vertical="center" wrapText="1"/>
    </xf>
    <xf numFmtId="164" fontId="18" fillId="2" borderId="60" xfId="0" applyNumberFormat="1" applyFont="1" applyFill="1" applyBorder="1" applyAlignment="1">
      <alignment horizontal="right" vertical="center" wrapText="1"/>
    </xf>
    <xf numFmtId="164" fontId="18" fillId="2" borderId="41" xfId="0" applyNumberFormat="1" applyFont="1" applyFill="1" applyBorder="1" applyAlignment="1">
      <alignment horizontal="right" vertical="center" wrapText="1"/>
    </xf>
    <xf numFmtId="49" fontId="4" fillId="2" borderId="99" xfId="0" applyNumberFormat="1" applyFont="1" applyFill="1" applyBorder="1" applyAlignment="1">
      <alignment vertical="center"/>
    </xf>
    <xf numFmtId="164" fontId="18" fillId="2" borderId="57" xfId="0" applyNumberFormat="1" applyFont="1" applyFill="1" applyBorder="1" applyAlignment="1">
      <alignment horizontal="right" vertical="center" wrapText="1"/>
    </xf>
    <xf numFmtId="3" fontId="4" fillId="2" borderId="57" xfId="0" applyNumberFormat="1" applyFont="1" applyFill="1" applyBorder="1" applyAlignment="1">
      <alignment horizontal="right" vertical="center" wrapText="1"/>
    </xf>
    <xf numFmtId="164" fontId="18" fillId="2" borderId="58" xfId="0" applyNumberFormat="1" applyFont="1" applyFill="1" applyBorder="1" applyAlignment="1">
      <alignment horizontal="right" vertical="center" wrapText="1"/>
    </xf>
    <xf numFmtId="164" fontId="18" fillId="2" borderId="64" xfId="0" applyNumberFormat="1" applyFont="1" applyFill="1" applyBorder="1" applyAlignment="1">
      <alignment horizontal="right" vertical="center" wrapText="1"/>
    </xf>
    <xf numFmtId="164" fontId="18" fillId="2" borderId="43" xfId="0" applyNumberFormat="1" applyFont="1" applyFill="1" applyBorder="1" applyAlignment="1">
      <alignment horizontal="right" vertical="center" wrapText="1"/>
    </xf>
    <xf numFmtId="164" fontId="18" fillId="2" borderId="62" xfId="0" applyNumberFormat="1" applyFont="1" applyFill="1" applyBorder="1" applyAlignment="1">
      <alignment horizontal="right" vertical="center" wrapText="1"/>
    </xf>
    <xf numFmtId="164" fontId="18" fillId="2" borderId="50" xfId="0" applyNumberFormat="1" applyFont="1" applyFill="1" applyBorder="1" applyAlignment="1">
      <alignment horizontal="right" vertical="center" wrapText="1"/>
    </xf>
    <xf numFmtId="49" fontId="12" fillId="2" borderId="3" xfId="0" quotePrefix="1" applyNumberFormat="1" applyFont="1" applyFill="1" applyBorder="1" applyAlignment="1">
      <alignment horizontal="left" vertical="center" indent="1"/>
    </xf>
    <xf numFmtId="49" fontId="12" fillId="2" borderId="99" xfId="0" quotePrefix="1" applyNumberFormat="1" applyFont="1" applyFill="1" applyBorder="1" applyAlignment="1">
      <alignment horizontal="left" vertical="center" indent="1"/>
    </xf>
    <xf numFmtId="165" fontId="13" fillId="2" borderId="114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5" fillId="2" borderId="51" xfId="0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vertical="center"/>
    </xf>
    <xf numFmtId="49" fontId="14" fillId="2" borderId="84" xfId="0" applyNumberFormat="1" applyFont="1" applyFill="1" applyBorder="1" applyAlignment="1">
      <alignment vertical="center"/>
    </xf>
    <xf numFmtId="49" fontId="19" fillId="2" borderId="118" xfId="0" applyNumberFormat="1" applyFont="1" applyFill="1" applyBorder="1" applyAlignment="1">
      <alignment horizontal="right" vertical="center"/>
    </xf>
    <xf numFmtId="165" fontId="13" fillId="2" borderId="25" xfId="0" applyNumberFormat="1" applyFont="1" applyFill="1" applyBorder="1" applyAlignment="1">
      <alignment horizontal="right" vertical="center"/>
    </xf>
    <xf numFmtId="165" fontId="13" fillId="2" borderId="116" xfId="0" applyNumberFormat="1" applyFont="1" applyFill="1" applyBorder="1" applyAlignment="1">
      <alignment horizontal="right" vertical="center"/>
    </xf>
    <xf numFmtId="165" fontId="13" fillId="2" borderId="54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vertical="center" wrapText="1"/>
    </xf>
    <xf numFmtId="165" fontId="18" fillId="2" borderId="53" xfId="0" applyNumberFormat="1" applyFont="1" applyFill="1" applyBorder="1" applyAlignment="1">
      <alignment vertical="center"/>
    </xf>
    <xf numFmtId="165" fontId="13" fillId="2" borderId="119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 wrapText="1"/>
    </xf>
    <xf numFmtId="165" fontId="18" fillId="2" borderId="59" xfId="0" applyNumberFormat="1" applyFont="1" applyFill="1" applyBorder="1" applyAlignment="1">
      <alignment vertical="center"/>
    </xf>
    <xf numFmtId="165" fontId="13" fillId="2" borderId="43" xfId="0" applyNumberFormat="1" applyFont="1" applyFill="1" applyBorder="1" applyAlignment="1">
      <alignment horizontal="right" vertical="center"/>
    </xf>
    <xf numFmtId="165" fontId="13" fillId="2" borderId="120" xfId="0" applyNumberFormat="1" applyFont="1" applyFill="1" applyBorder="1" applyAlignment="1">
      <alignment horizontal="right" vertical="center"/>
    </xf>
    <xf numFmtId="165" fontId="13" fillId="2" borderId="62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vertical="center" wrapText="1"/>
    </xf>
    <xf numFmtId="165" fontId="18" fillId="2" borderId="61" xfId="0" applyNumberFormat="1" applyFont="1" applyFill="1" applyBorder="1" applyAlignment="1">
      <alignment vertical="center"/>
    </xf>
    <xf numFmtId="49" fontId="14" fillId="2" borderId="84" xfId="0" applyNumberFormat="1" applyFont="1" applyFill="1" applyBorder="1" applyAlignment="1">
      <alignment vertical="center" wrapText="1"/>
    </xf>
    <xf numFmtId="165" fontId="16" fillId="2" borderId="25" xfId="0" applyNumberFormat="1" applyFont="1" applyFill="1" applyBorder="1" applyAlignment="1">
      <alignment horizontal="right" vertical="center" wrapText="1"/>
    </xf>
    <xf numFmtId="165" fontId="16" fillId="2" borderId="54" xfId="0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 wrapText="1"/>
    </xf>
    <xf numFmtId="165" fontId="4" fillId="2" borderId="53" xfId="0" applyNumberFormat="1" applyFont="1" applyFill="1" applyBorder="1" applyAlignment="1">
      <alignment vertical="center"/>
    </xf>
    <xf numFmtId="165" fontId="16" fillId="2" borderId="34" xfId="0" applyNumberFormat="1" applyFont="1" applyFill="1" applyBorder="1" applyAlignment="1">
      <alignment horizontal="right" vertical="center" wrapText="1"/>
    </xf>
    <xf numFmtId="165" fontId="16" fillId="2" borderId="60" xfId="0" applyNumberFormat="1" applyFont="1" applyFill="1" applyBorder="1" applyAlignment="1">
      <alignment horizontal="right" vertical="center" wrapText="1"/>
    </xf>
    <xf numFmtId="3" fontId="16" fillId="2" borderId="4" xfId="0" applyNumberFormat="1" applyFont="1" applyFill="1" applyBorder="1" applyAlignment="1">
      <alignment horizontal="right" vertical="center" wrapText="1"/>
    </xf>
    <xf numFmtId="165" fontId="4" fillId="2" borderId="59" xfId="0" applyNumberFormat="1" applyFont="1" applyFill="1" applyBorder="1" applyAlignment="1">
      <alignment vertical="center"/>
    </xf>
    <xf numFmtId="49" fontId="14" fillId="2" borderId="121" xfId="0" applyNumberFormat="1" applyFont="1" applyFill="1" applyBorder="1" applyAlignment="1">
      <alignment horizontal="right" vertical="center"/>
    </xf>
    <xf numFmtId="3" fontId="12" fillId="2" borderId="24" xfId="0" applyNumberFormat="1" applyFont="1" applyFill="1" applyBorder="1" applyAlignment="1">
      <alignment vertical="center" wrapText="1"/>
    </xf>
    <xf numFmtId="165" fontId="13" fillId="2" borderId="25" xfId="0" applyNumberFormat="1" applyFont="1" applyFill="1" applyBorder="1" applyAlignment="1">
      <alignment vertical="center" wrapText="1"/>
    </xf>
    <xf numFmtId="3" fontId="12" fillId="2" borderId="25" xfId="0" applyNumberFormat="1" applyFont="1" applyFill="1" applyBorder="1" applyAlignment="1">
      <alignment vertical="center" wrapText="1"/>
    </xf>
    <xf numFmtId="165" fontId="13" fillId="2" borderId="53" xfId="0" applyNumberFormat="1" applyFont="1" applyFill="1" applyBorder="1" applyAlignment="1">
      <alignment vertical="center" wrapText="1"/>
    </xf>
    <xf numFmtId="3" fontId="12" fillId="2" borderId="122" xfId="0" applyNumberFormat="1" applyFont="1" applyFill="1" applyBorder="1" applyAlignment="1">
      <alignment vertical="center" wrapText="1"/>
    </xf>
    <xf numFmtId="165" fontId="13" fillId="2" borderId="54" xfId="0" applyNumberFormat="1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3" fontId="12" fillId="2" borderId="33" xfId="0" applyNumberFormat="1" applyFont="1" applyFill="1" applyBorder="1" applyAlignment="1">
      <alignment vertical="center" wrapText="1"/>
    </xf>
    <xf numFmtId="165" fontId="13" fillId="2" borderId="34" xfId="0" applyNumberFormat="1" applyFont="1" applyFill="1" applyBorder="1" applyAlignment="1">
      <alignment vertical="center" wrapText="1"/>
    </xf>
    <xf numFmtId="3" fontId="12" fillId="2" borderId="34" xfId="0" applyNumberFormat="1" applyFont="1" applyFill="1" applyBorder="1" applyAlignment="1">
      <alignment vertical="center" wrapText="1"/>
    </xf>
    <xf numFmtId="165" fontId="13" fillId="2" borderId="59" xfId="0" applyNumberFormat="1" applyFont="1" applyFill="1" applyBorder="1" applyAlignment="1">
      <alignment vertical="center" wrapText="1"/>
    </xf>
    <xf numFmtId="3" fontId="12" fillId="2" borderId="123" xfId="0" applyNumberFormat="1" applyFont="1" applyFill="1" applyBorder="1" applyAlignment="1">
      <alignment vertical="center" wrapText="1"/>
    </xf>
    <xf numFmtId="165" fontId="13" fillId="2" borderId="60" xfId="0" applyNumberFormat="1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49" fontId="12" fillId="0" borderId="99" xfId="0" applyNumberFormat="1" applyFont="1" applyBorder="1" applyAlignment="1">
      <alignment vertical="center"/>
    </xf>
    <xf numFmtId="3" fontId="12" fillId="2" borderId="55" xfId="0" applyNumberFormat="1" applyFont="1" applyFill="1" applyBorder="1" applyAlignment="1">
      <alignment vertical="center" wrapText="1"/>
    </xf>
    <xf numFmtId="165" fontId="13" fillId="2" borderId="57" xfId="0" applyNumberFormat="1" applyFont="1" applyFill="1" applyBorder="1" applyAlignment="1">
      <alignment vertical="center" wrapText="1"/>
    </xf>
    <xf numFmtId="3" fontId="12" fillId="2" borderId="57" xfId="0" applyNumberFormat="1" applyFont="1" applyFill="1" applyBorder="1" applyAlignment="1">
      <alignment vertical="center" wrapText="1"/>
    </xf>
    <xf numFmtId="165" fontId="13" fillId="2" borderId="56" xfId="0" applyNumberFormat="1" applyFont="1" applyFill="1" applyBorder="1" applyAlignment="1">
      <alignment vertical="center" wrapText="1"/>
    </xf>
    <xf numFmtId="3" fontId="12" fillId="2" borderId="124" xfId="0" applyNumberFormat="1" applyFont="1" applyFill="1" applyBorder="1" applyAlignment="1">
      <alignment vertical="center" wrapText="1"/>
    </xf>
    <xf numFmtId="165" fontId="13" fillId="2" borderId="58" xfId="0" applyNumberFormat="1" applyFont="1" applyFill="1" applyBorder="1" applyAlignment="1">
      <alignment vertical="center" wrapText="1"/>
    </xf>
    <xf numFmtId="3" fontId="12" fillId="2" borderId="99" xfId="0" applyNumberFormat="1" applyFont="1" applyFill="1" applyBorder="1" applyAlignment="1">
      <alignment horizontal="right" vertical="center" wrapText="1"/>
    </xf>
    <xf numFmtId="3" fontId="12" fillId="2" borderId="30" xfId="0" applyNumberFormat="1" applyFont="1" applyFill="1" applyBorder="1" applyAlignment="1">
      <alignment vertical="center" wrapText="1"/>
    </xf>
    <xf numFmtId="165" fontId="13" fillId="2" borderId="27" xfId="0" applyNumberFormat="1" applyFont="1" applyFill="1" applyBorder="1" applyAlignment="1">
      <alignment vertical="center" wrapText="1"/>
    </xf>
    <xf numFmtId="3" fontId="12" fillId="2" borderId="28" xfId="0" applyNumberFormat="1" applyFont="1" applyFill="1" applyBorder="1" applyAlignment="1">
      <alignment vertical="center" wrapText="1"/>
    </xf>
    <xf numFmtId="165" fontId="13" fillId="2" borderId="29" xfId="0" applyNumberFormat="1" applyFont="1" applyFill="1" applyBorder="1" applyAlignment="1">
      <alignment vertical="center" wrapText="1"/>
    </xf>
    <xf numFmtId="3" fontId="12" fillId="2" borderId="39" xfId="0" applyNumberFormat="1" applyFont="1" applyFill="1" applyBorder="1" applyAlignment="1">
      <alignment vertical="center" wrapText="1"/>
    </xf>
    <xf numFmtId="165" fontId="13" fillId="2" borderId="36" xfId="0" applyNumberFormat="1" applyFont="1" applyFill="1" applyBorder="1" applyAlignment="1">
      <alignment vertical="center" wrapText="1"/>
    </xf>
    <xf numFmtId="3" fontId="12" fillId="2" borderId="37" xfId="0" applyNumberFormat="1" applyFont="1" applyFill="1" applyBorder="1" applyAlignment="1">
      <alignment vertical="center" wrapText="1"/>
    </xf>
    <xf numFmtId="165" fontId="13" fillId="2" borderId="38" xfId="0" applyNumberFormat="1" applyFont="1" applyFill="1" applyBorder="1" applyAlignment="1">
      <alignment vertical="center" wrapText="1"/>
    </xf>
    <xf numFmtId="164" fontId="15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49" fontId="11" fillId="2" borderId="11" xfId="0" applyNumberFormat="1" applyFont="1" applyFill="1" applyBorder="1" applyAlignment="1">
      <alignment vertical="top" wrapText="1"/>
    </xf>
    <xf numFmtId="49" fontId="11" fillId="2" borderId="18" xfId="0" applyNumberFormat="1" applyFont="1" applyFill="1" applyBorder="1" applyAlignment="1">
      <alignment vertical="top" wrapText="1"/>
    </xf>
    <xf numFmtId="49" fontId="14" fillId="2" borderId="100" xfId="0" applyNumberFormat="1" applyFont="1" applyFill="1" applyBorder="1" applyAlignment="1">
      <alignment horizontal="right" vertical="center"/>
    </xf>
    <xf numFmtId="3" fontId="4" fillId="2" borderId="117" xfId="0" applyNumberFormat="1" applyFont="1" applyFill="1" applyBorder="1" applyAlignment="1">
      <alignment vertical="center" wrapText="1"/>
    </xf>
    <xf numFmtId="3" fontId="4" fillId="2" borderId="114" xfId="0" applyNumberFormat="1" applyFont="1" applyFill="1" applyBorder="1" applyAlignment="1">
      <alignment vertical="center" wrapText="1"/>
    </xf>
    <xf numFmtId="49" fontId="12" fillId="2" borderId="99" xfId="0" applyNumberFormat="1" applyFont="1" applyFill="1" applyBorder="1" applyAlignment="1">
      <alignment vertical="center"/>
    </xf>
    <xf numFmtId="3" fontId="4" fillId="2" borderId="125" xfId="0" applyNumberFormat="1" applyFont="1" applyFill="1" applyBorder="1" applyAlignment="1">
      <alignment vertical="center" wrapText="1"/>
    </xf>
    <xf numFmtId="3" fontId="4" fillId="2" borderId="115" xfId="0" applyNumberFormat="1" applyFont="1" applyFill="1" applyBorder="1" applyAlignment="1">
      <alignment vertical="center" wrapText="1"/>
    </xf>
    <xf numFmtId="49" fontId="12" fillId="2" borderId="11" xfId="0" applyNumberFormat="1" applyFont="1" applyFill="1" applyBorder="1" applyAlignment="1">
      <alignment vertical="center" wrapText="1"/>
    </xf>
    <xf numFmtId="3" fontId="12" fillId="2" borderId="24" xfId="0" applyNumberFormat="1" applyFont="1" applyFill="1" applyBorder="1" applyAlignment="1">
      <alignment vertical="center"/>
    </xf>
    <xf numFmtId="165" fontId="13" fillId="2" borderId="53" xfId="0" applyNumberFormat="1" applyFont="1" applyFill="1" applyBorder="1" applyAlignment="1">
      <alignment horizontal="right" vertical="center" wrapText="1"/>
    </xf>
    <xf numFmtId="3" fontId="12" fillId="2" borderId="33" xfId="0" applyNumberFormat="1" applyFont="1" applyFill="1" applyBorder="1" applyAlignment="1">
      <alignment vertical="center"/>
    </xf>
    <xf numFmtId="165" fontId="13" fillId="2" borderId="59" xfId="0" applyNumberFormat="1" applyFont="1" applyFill="1" applyBorder="1" applyAlignment="1">
      <alignment horizontal="right" vertical="center" wrapText="1"/>
    </xf>
    <xf numFmtId="165" fontId="13" fillId="2" borderId="56" xfId="0" applyNumberFormat="1" applyFont="1" applyFill="1" applyBorder="1" applyAlignment="1">
      <alignment horizontal="right" vertical="center" wrapText="1"/>
    </xf>
    <xf numFmtId="165" fontId="13" fillId="2" borderId="53" xfId="0" applyNumberFormat="1" applyFont="1" applyFill="1" applyBorder="1" applyAlignment="1">
      <alignment horizontal="right" vertical="top" wrapText="1"/>
    </xf>
    <xf numFmtId="165" fontId="13" fillId="2" borderId="59" xfId="0" applyNumberFormat="1" applyFont="1" applyFill="1" applyBorder="1" applyAlignment="1">
      <alignment horizontal="right" vertical="top" wrapText="1"/>
    </xf>
    <xf numFmtId="49" fontId="16" fillId="0" borderId="0" xfId="0" applyNumberFormat="1" applyFont="1"/>
    <xf numFmtId="0" fontId="14" fillId="2" borderId="8" xfId="0" applyFont="1" applyFill="1" applyBorder="1" applyAlignment="1">
      <alignment horizontal="right" vertical="center"/>
    </xf>
    <xf numFmtId="49" fontId="14" fillId="2" borderId="16" xfId="0" applyNumberFormat="1" applyFont="1" applyFill="1" applyBorder="1" applyAlignment="1">
      <alignment vertical="center" wrapText="1"/>
    </xf>
    <xf numFmtId="3" fontId="12" fillId="2" borderId="42" xfId="0" applyNumberFormat="1" applyFont="1" applyFill="1" applyBorder="1" applyAlignment="1">
      <alignment vertical="center" wrapText="1"/>
    </xf>
    <xf numFmtId="165" fontId="13" fillId="2" borderId="43" xfId="0" applyNumberFormat="1" applyFont="1" applyFill="1" applyBorder="1" applyAlignment="1">
      <alignment vertical="center" wrapText="1"/>
    </xf>
    <xf numFmtId="3" fontId="12" fillId="2" borderId="43" xfId="0" applyNumberFormat="1" applyFont="1" applyFill="1" applyBorder="1" applyAlignment="1">
      <alignment vertical="center" wrapText="1"/>
    </xf>
    <xf numFmtId="165" fontId="13" fillId="2" borderId="61" xfId="0" applyNumberFormat="1" applyFont="1" applyFill="1" applyBorder="1" applyAlignment="1">
      <alignment vertical="center" wrapText="1"/>
    </xf>
    <xf numFmtId="3" fontId="12" fillId="2" borderId="126" xfId="0" applyNumberFormat="1" applyFont="1" applyFill="1" applyBorder="1" applyAlignment="1">
      <alignment vertical="center" wrapText="1"/>
    </xf>
    <xf numFmtId="165" fontId="13" fillId="2" borderId="62" xfId="0" applyNumberFormat="1" applyFont="1" applyFill="1" applyBorder="1" applyAlignment="1">
      <alignment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49" fontId="33" fillId="2" borderId="0" xfId="0" applyNumberFormat="1" applyFont="1" applyFill="1" applyAlignment="1">
      <alignment vertical="center"/>
    </xf>
    <xf numFmtId="49" fontId="33" fillId="2" borderId="0" xfId="0" applyNumberFormat="1" applyFont="1" applyFill="1" applyAlignment="1">
      <alignment horizontal="left" vertical="center"/>
    </xf>
    <xf numFmtId="49" fontId="30" fillId="2" borderId="0" xfId="0" applyNumberFormat="1" applyFont="1" applyFill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2" borderId="0" xfId="0" applyNumberFormat="1" applyFont="1" applyFill="1" applyAlignment="1">
      <alignment vertical="center"/>
    </xf>
    <xf numFmtId="49" fontId="31" fillId="0" borderId="0" xfId="0" applyNumberFormat="1" applyFont="1" applyAlignment="1">
      <alignment vertical="center"/>
    </xf>
    <xf numFmtId="49" fontId="31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top"/>
    </xf>
    <xf numFmtId="3" fontId="17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49" fontId="14" fillId="5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5" fillId="6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4" fontId="15" fillId="5" borderId="1" xfId="0" applyNumberFormat="1" applyFont="1" applyFill="1" applyBorder="1" applyAlignment="1">
      <alignment vertical="center"/>
    </xf>
    <xf numFmtId="164" fontId="15" fillId="5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/>
    </xf>
    <xf numFmtId="164" fontId="13" fillId="7" borderId="2" xfId="0" applyNumberFormat="1" applyFont="1" applyFill="1" applyBorder="1" applyAlignment="1">
      <alignment horizontal="right" vertical="center"/>
    </xf>
    <xf numFmtId="0" fontId="12" fillId="7" borderId="6" xfId="0" applyFont="1" applyFill="1" applyBorder="1" applyAlignment="1">
      <alignment vertical="center"/>
    </xf>
    <xf numFmtId="164" fontId="13" fillId="7" borderId="6" xfId="0" applyNumberFormat="1" applyFont="1" applyFill="1" applyBorder="1" applyAlignment="1">
      <alignment horizontal="right" vertical="center"/>
    </xf>
    <xf numFmtId="3" fontId="11" fillId="5" borderId="8" xfId="0" applyNumberFormat="1" applyFont="1" applyFill="1" applyBorder="1" applyAlignment="1">
      <alignment vertical="center" wrapText="1"/>
    </xf>
    <xf numFmtId="49" fontId="14" fillId="6" borderId="1" xfId="0" applyNumberFormat="1" applyFont="1" applyFill="1" applyBorder="1" applyAlignment="1">
      <alignment vertical="center"/>
    </xf>
    <xf numFmtId="3" fontId="14" fillId="6" borderId="8" xfId="0" applyNumberFormat="1" applyFont="1" applyFill="1" applyBorder="1" applyAlignment="1">
      <alignment horizontal="right" vertical="center"/>
    </xf>
    <xf numFmtId="165" fontId="15" fillId="6" borderId="51" xfId="0" applyNumberFormat="1" applyFont="1" applyFill="1" applyBorder="1" applyAlignment="1">
      <alignment horizontal="center" vertical="center"/>
    </xf>
    <xf numFmtId="3" fontId="14" fillId="6" borderId="9" xfId="0" applyNumberFormat="1" applyFont="1" applyFill="1" applyBorder="1" applyAlignment="1">
      <alignment horizontal="right" vertical="center"/>
    </xf>
    <xf numFmtId="165" fontId="15" fillId="6" borderId="52" xfId="0" applyNumberFormat="1" applyFont="1" applyFill="1" applyBorder="1" applyAlignment="1">
      <alignment horizontal="right" vertical="center"/>
    </xf>
    <xf numFmtId="165" fontId="15" fillId="6" borderId="51" xfId="0" applyNumberFormat="1" applyFont="1" applyFill="1" applyBorder="1" applyAlignment="1">
      <alignment horizontal="right" vertical="center"/>
    </xf>
    <xf numFmtId="165" fontId="19" fillId="6" borderId="52" xfId="0" applyNumberFormat="1" applyFont="1" applyFill="1" applyBorder="1" applyAlignment="1">
      <alignment horizontal="right" vertical="center"/>
    </xf>
    <xf numFmtId="165" fontId="19" fillId="6" borderId="5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vertical="center"/>
    </xf>
    <xf numFmtId="3" fontId="14" fillId="5" borderId="8" xfId="0" applyNumberFormat="1" applyFont="1" applyFill="1" applyBorder="1" applyAlignment="1">
      <alignment horizontal="right" vertical="center"/>
    </xf>
    <xf numFmtId="165" fontId="14" fillId="5" borderId="51" xfId="0" applyNumberFormat="1" applyFont="1" applyFill="1" applyBorder="1" applyAlignment="1">
      <alignment horizontal="right" vertical="center"/>
    </xf>
    <xf numFmtId="3" fontId="14" fillId="5" borderId="9" xfId="0" applyNumberFormat="1" applyFont="1" applyFill="1" applyBorder="1" applyAlignment="1">
      <alignment horizontal="right" vertical="center"/>
    </xf>
    <xf numFmtId="165" fontId="14" fillId="5" borderId="52" xfId="0" applyNumberFormat="1" applyFont="1" applyFill="1" applyBorder="1" applyAlignment="1">
      <alignment horizontal="right" vertical="center"/>
    </xf>
    <xf numFmtId="165" fontId="18" fillId="5" borderId="51" xfId="0" applyNumberFormat="1" applyFont="1" applyFill="1" applyBorder="1" applyAlignment="1">
      <alignment horizontal="center" vertical="center"/>
    </xf>
    <xf numFmtId="165" fontId="15" fillId="5" borderId="51" xfId="0" applyNumberFormat="1" applyFont="1" applyFill="1" applyBorder="1" applyAlignment="1">
      <alignment horizontal="right" vertical="center"/>
    </xf>
    <xf numFmtId="165" fontId="18" fillId="5" borderId="52" xfId="0" applyNumberFormat="1" applyFont="1" applyFill="1" applyBorder="1" applyAlignment="1">
      <alignment horizontal="center" vertical="center"/>
    </xf>
    <xf numFmtId="165" fontId="13" fillId="5" borderId="5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vertical="center"/>
    </xf>
    <xf numFmtId="165" fontId="19" fillId="5" borderId="9" xfId="0" applyNumberFormat="1" applyFont="1" applyFill="1" applyBorder="1" applyAlignment="1">
      <alignment horizontal="right" vertical="center"/>
    </xf>
    <xf numFmtId="3" fontId="11" fillId="5" borderId="13" xfId="0" applyNumberFormat="1" applyFont="1" applyFill="1" applyBorder="1" applyAlignment="1">
      <alignment vertical="center" wrapText="1"/>
    </xf>
    <xf numFmtId="165" fontId="19" fillId="5" borderId="23" xfId="0" applyNumberFormat="1" applyFont="1" applyFill="1" applyBorder="1" applyAlignment="1">
      <alignment horizontal="right" vertical="center"/>
    </xf>
    <xf numFmtId="165" fontId="19" fillId="5" borderId="52" xfId="0" applyNumberFormat="1" applyFont="1" applyFill="1" applyBorder="1" applyAlignment="1">
      <alignment horizontal="right" vertical="center"/>
    </xf>
    <xf numFmtId="3" fontId="11" fillId="5" borderId="21" xfId="0" applyNumberFormat="1" applyFont="1" applyFill="1" applyBorder="1" applyAlignment="1">
      <alignment vertical="center" wrapText="1"/>
    </xf>
    <xf numFmtId="165" fontId="18" fillId="5" borderId="23" xfId="0" applyNumberFormat="1" applyFont="1" applyFill="1" applyBorder="1" applyAlignment="1">
      <alignment horizontal="right" vertical="center"/>
    </xf>
    <xf numFmtId="165" fontId="13" fillId="5" borderId="9" xfId="0" applyNumberFormat="1" applyFont="1" applyFill="1" applyBorder="1" applyAlignment="1">
      <alignment horizontal="right" vertical="center"/>
    </xf>
    <xf numFmtId="3" fontId="14" fillId="5" borderId="13" xfId="0" applyNumberFormat="1" applyFont="1" applyFill="1" applyBorder="1" applyAlignment="1">
      <alignment horizontal="right" vertical="center"/>
    </xf>
    <xf numFmtId="165" fontId="13" fillId="5" borderId="14" xfId="0" applyNumberFormat="1" applyFont="1" applyFill="1" applyBorder="1" applyAlignment="1">
      <alignment horizontal="right" vertical="center"/>
    </xf>
    <xf numFmtId="3" fontId="14" fillId="5" borderId="19" xfId="0" applyNumberFormat="1" applyFont="1" applyFill="1" applyBorder="1" applyAlignment="1">
      <alignment horizontal="right" vertical="center"/>
    </xf>
    <xf numFmtId="165" fontId="18" fillId="5" borderId="69" xfId="0" applyNumberFormat="1" applyFont="1" applyFill="1" applyBorder="1" applyAlignment="1">
      <alignment horizontal="right" vertical="center"/>
    </xf>
    <xf numFmtId="165" fontId="14" fillId="5" borderId="9" xfId="0" applyNumberFormat="1" applyFont="1" applyFill="1" applyBorder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2" fillId="5" borderId="69" xfId="0" applyNumberFormat="1" applyFont="1" applyFill="1" applyBorder="1" applyAlignment="1">
      <alignment horizontal="right" vertical="center"/>
    </xf>
    <xf numFmtId="49" fontId="14" fillId="5" borderId="4" xfId="0" applyNumberFormat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49" fontId="14" fillId="6" borderId="4" xfId="0" applyNumberFormat="1" applyFont="1" applyFill="1" applyBorder="1" applyAlignment="1">
      <alignment vertical="center"/>
    </xf>
    <xf numFmtId="3" fontId="11" fillId="5" borderId="9" xfId="0" applyNumberFormat="1" applyFont="1" applyFill="1" applyBorder="1" applyAlignment="1">
      <alignment vertical="center" wrapText="1"/>
    </xf>
    <xf numFmtId="165" fontId="19" fillId="5" borderId="5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165" fontId="19" fillId="5" borderId="13" xfId="0" applyNumberFormat="1" applyFont="1" applyFill="1" applyBorder="1" applyAlignment="1">
      <alignment horizontal="right" vertical="center"/>
    </xf>
    <xf numFmtId="3" fontId="11" fillId="5" borderId="83" xfId="0" applyNumberFormat="1" applyFont="1" applyFill="1" applyBorder="1" applyAlignment="1">
      <alignment vertical="center" wrapText="1"/>
    </xf>
    <xf numFmtId="165" fontId="19" fillId="5" borderId="14" xfId="0" applyNumberFormat="1" applyFont="1" applyFill="1" applyBorder="1" applyAlignment="1">
      <alignment horizontal="right" vertical="center"/>
    </xf>
    <xf numFmtId="3" fontId="11" fillId="5" borderId="19" xfId="0" applyNumberFormat="1" applyFont="1" applyFill="1" applyBorder="1" applyAlignment="1">
      <alignment vertical="center" wrapText="1"/>
    </xf>
    <xf numFmtId="165" fontId="19" fillId="5" borderId="20" xfId="0" applyNumberFormat="1" applyFont="1" applyFill="1" applyBorder="1" applyAlignment="1">
      <alignment horizontal="right" vertical="center"/>
    </xf>
    <xf numFmtId="49" fontId="14" fillId="5" borderId="90" xfId="0" applyNumberFormat="1" applyFont="1" applyFill="1" applyBorder="1" applyAlignment="1">
      <alignment vertical="center" wrapText="1"/>
    </xf>
    <xf numFmtId="3" fontId="2" fillId="5" borderId="90" xfId="0" applyNumberFormat="1" applyFont="1" applyFill="1" applyBorder="1"/>
    <xf numFmtId="165" fontId="19" fillId="5" borderId="90" xfId="0" applyNumberFormat="1" applyFont="1" applyFill="1" applyBorder="1" applyAlignment="1">
      <alignment horizontal="right" vertical="center"/>
    </xf>
    <xf numFmtId="165" fontId="25" fillId="5" borderId="90" xfId="0" applyNumberFormat="1" applyFont="1" applyFill="1" applyBorder="1" applyAlignment="1">
      <alignment horizontal="right"/>
    </xf>
    <xf numFmtId="49" fontId="2" fillId="0" borderId="127" xfId="0" applyNumberFormat="1" applyFont="1" applyBorder="1"/>
    <xf numFmtId="49" fontId="14" fillId="5" borderId="95" xfId="0" applyNumberFormat="1" applyFont="1" applyFill="1" applyBorder="1" applyAlignment="1">
      <alignment vertical="center"/>
    </xf>
    <xf numFmtId="3" fontId="17" fillId="5" borderId="8" xfId="0" applyNumberFormat="1" applyFont="1" applyFill="1" applyBorder="1" applyAlignment="1">
      <alignment vertical="center" wrapText="1"/>
    </xf>
    <xf numFmtId="165" fontId="15" fillId="5" borderId="9" xfId="0" applyNumberFormat="1" applyFont="1" applyFill="1" applyBorder="1" applyAlignment="1">
      <alignment horizontal="right" vertical="center"/>
    </xf>
    <xf numFmtId="3" fontId="17" fillId="5" borderId="9" xfId="0" applyNumberFormat="1" applyFont="1" applyFill="1" applyBorder="1" applyAlignment="1">
      <alignment vertical="center" wrapText="1"/>
    </xf>
    <xf numFmtId="165" fontId="15" fillId="5" borderId="52" xfId="0" applyNumberFormat="1" applyFont="1" applyFill="1" applyBorder="1" applyAlignment="1">
      <alignment horizontal="right" vertical="center"/>
    </xf>
    <xf numFmtId="3" fontId="17" fillId="5" borderId="1" xfId="0" applyNumberFormat="1" applyFont="1" applyFill="1" applyBorder="1" applyAlignment="1">
      <alignment vertical="center" wrapText="1"/>
    </xf>
    <xf numFmtId="49" fontId="11" fillId="5" borderId="95" xfId="0" applyNumberFormat="1" applyFont="1" applyFill="1" applyBorder="1" applyAlignment="1">
      <alignment vertical="center" wrapText="1"/>
    </xf>
    <xf numFmtId="3" fontId="14" fillId="5" borderId="8" xfId="0" quotePrefix="1" applyNumberFormat="1" applyFont="1" applyFill="1" applyBorder="1" applyAlignment="1">
      <alignment horizontal="right" vertical="center"/>
    </xf>
    <xf numFmtId="3" fontId="14" fillId="5" borderId="9" xfId="0" quotePrefix="1" applyNumberFormat="1" applyFont="1" applyFill="1" applyBorder="1" applyAlignment="1">
      <alignment horizontal="right" vertical="center"/>
    </xf>
    <xf numFmtId="3" fontId="17" fillId="6" borderId="8" xfId="0" applyNumberFormat="1" applyFont="1" applyFill="1" applyBorder="1" applyAlignment="1">
      <alignment vertical="center" wrapText="1"/>
    </xf>
    <xf numFmtId="165" fontId="11" fillId="6" borderId="9" xfId="0" applyNumberFormat="1" applyFont="1" applyFill="1" applyBorder="1" applyAlignment="1">
      <alignment vertical="center"/>
    </xf>
    <xf numFmtId="3" fontId="17" fillId="6" borderId="9" xfId="0" applyNumberFormat="1" applyFont="1" applyFill="1" applyBorder="1" applyAlignment="1">
      <alignment vertical="center" wrapText="1"/>
    </xf>
    <xf numFmtId="165" fontId="17" fillId="6" borderId="52" xfId="0" applyNumberFormat="1" applyFont="1" applyFill="1" applyBorder="1" applyAlignment="1">
      <alignment vertical="center" wrapText="1"/>
    </xf>
    <xf numFmtId="3" fontId="17" fillId="6" borderId="1" xfId="0" applyNumberFormat="1" applyFont="1" applyFill="1" applyBorder="1" applyAlignment="1">
      <alignment vertical="center" wrapText="1"/>
    </xf>
    <xf numFmtId="165" fontId="17" fillId="6" borderId="51" xfId="0" applyNumberFormat="1" applyFont="1" applyFill="1" applyBorder="1" applyAlignment="1">
      <alignment vertical="center" wrapText="1"/>
    </xf>
    <xf numFmtId="165" fontId="15" fillId="6" borderId="100" xfId="0" applyNumberFormat="1" applyFont="1" applyFill="1" applyBorder="1" applyAlignment="1">
      <alignment horizontal="right" vertical="top"/>
    </xf>
    <xf numFmtId="49" fontId="14" fillId="5" borderId="101" xfId="0" applyNumberFormat="1" applyFont="1" applyFill="1" applyBorder="1"/>
    <xf numFmtId="165" fontId="15" fillId="5" borderId="100" xfId="0" applyNumberFormat="1" applyFont="1" applyFill="1" applyBorder="1" applyAlignment="1">
      <alignment horizontal="right" vertical="top"/>
    </xf>
    <xf numFmtId="49" fontId="14" fillId="5" borderId="101" xfId="0" applyNumberFormat="1" applyFont="1" applyFill="1" applyBorder="1" applyAlignment="1">
      <alignment vertical="center"/>
    </xf>
    <xf numFmtId="3" fontId="11" fillId="5" borderId="8" xfId="0" applyNumberFormat="1" applyFont="1" applyFill="1" applyBorder="1" applyAlignment="1">
      <alignment horizontal="right" vertical="center" wrapText="1"/>
    </xf>
    <xf numFmtId="165" fontId="19" fillId="5" borderId="9" xfId="0" applyNumberFormat="1" applyFont="1" applyFill="1" applyBorder="1" applyAlignment="1">
      <alignment horizontal="right" vertical="center" wrapText="1"/>
    </xf>
    <xf numFmtId="3" fontId="11" fillId="5" borderId="9" xfId="0" applyNumberFormat="1" applyFont="1" applyFill="1" applyBorder="1" applyAlignment="1">
      <alignment horizontal="right" vertical="center" wrapText="1"/>
    </xf>
    <xf numFmtId="165" fontId="19" fillId="5" borderId="52" xfId="0" applyNumberFormat="1" applyFont="1" applyFill="1" applyBorder="1" applyAlignment="1">
      <alignment horizontal="right" vertical="center" wrapText="1"/>
    </xf>
    <xf numFmtId="3" fontId="11" fillId="5" borderId="21" xfId="0" applyNumberFormat="1" applyFont="1" applyFill="1" applyBorder="1" applyAlignment="1">
      <alignment horizontal="right" vertical="center" wrapText="1"/>
    </xf>
    <xf numFmtId="165" fontId="19" fillId="5" borderId="14" xfId="0" applyNumberFormat="1" applyFont="1" applyFill="1" applyBorder="1" applyAlignment="1">
      <alignment horizontal="right" vertical="center" wrapText="1"/>
    </xf>
    <xf numFmtId="3" fontId="11" fillId="5" borderId="19" xfId="0" applyNumberFormat="1" applyFont="1" applyFill="1" applyBorder="1" applyAlignment="1">
      <alignment horizontal="right" vertical="center" wrapText="1"/>
    </xf>
    <xf numFmtId="165" fontId="19" fillId="5" borderId="20" xfId="0" applyNumberFormat="1" applyFont="1" applyFill="1" applyBorder="1" applyAlignment="1">
      <alignment horizontal="right" vertical="center" wrapText="1"/>
    </xf>
    <xf numFmtId="165" fontId="11" fillId="5" borderId="13" xfId="0" applyNumberFormat="1" applyFont="1" applyFill="1" applyBorder="1" applyAlignment="1">
      <alignment horizontal="right" vertical="center" wrapText="1"/>
    </xf>
    <xf numFmtId="3" fontId="11" fillId="5" borderId="106" xfId="0" applyNumberFormat="1" applyFont="1" applyFill="1" applyBorder="1" applyAlignment="1">
      <alignment horizontal="right" vertical="center" wrapText="1"/>
    </xf>
    <xf numFmtId="165" fontId="11" fillId="5" borderId="52" xfId="0" applyNumberFormat="1" applyFont="1" applyFill="1" applyBorder="1" applyAlignment="1">
      <alignment horizontal="right" vertical="center" wrapText="1"/>
    </xf>
    <xf numFmtId="165" fontId="11" fillId="5" borderId="14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165" fontId="11" fillId="5" borderId="51" xfId="0" applyNumberFormat="1" applyFont="1" applyFill="1" applyBorder="1" applyAlignment="1">
      <alignment horizontal="right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165" fontId="11" fillId="6" borderId="13" xfId="0" applyNumberFormat="1" applyFont="1" applyFill="1" applyBorder="1" applyAlignment="1">
      <alignment horizontal="right" vertical="center" wrapText="1"/>
    </xf>
    <xf numFmtId="3" fontId="11" fillId="6" borderId="106" xfId="0" applyNumberFormat="1" applyFont="1" applyFill="1" applyBorder="1" applyAlignment="1">
      <alignment horizontal="right" vertical="center" wrapText="1"/>
    </xf>
    <xf numFmtId="165" fontId="11" fillId="6" borderId="52" xfId="0" applyNumberFormat="1" applyFont="1" applyFill="1" applyBorder="1" applyAlignment="1">
      <alignment horizontal="right" vertical="center" wrapText="1"/>
    </xf>
    <xf numFmtId="3" fontId="11" fillId="6" borderId="21" xfId="0" applyNumberFormat="1" applyFont="1" applyFill="1" applyBorder="1" applyAlignment="1">
      <alignment horizontal="right" vertical="center" wrapText="1"/>
    </xf>
    <xf numFmtId="165" fontId="11" fillId="6" borderId="14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51" xfId="0" applyNumberFormat="1" applyFont="1" applyFill="1" applyBorder="1" applyAlignment="1">
      <alignment horizontal="right" vertical="center" wrapText="1"/>
    </xf>
    <xf numFmtId="165" fontId="18" fillId="6" borderId="1" xfId="0" applyNumberFormat="1" applyFont="1" applyFill="1" applyBorder="1" applyAlignment="1">
      <alignment horizontal="right" vertical="center"/>
    </xf>
    <xf numFmtId="3" fontId="14" fillId="6" borderId="1" xfId="0" applyNumberFormat="1" applyFont="1" applyFill="1" applyBorder="1" applyAlignment="1">
      <alignment horizontal="right" vertical="center"/>
    </xf>
    <xf numFmtId="165" fontId="15" fillId="6" borderId="1" xfId="0" applyNumberFormat="1" applyFont="1" applyFill="1" applyBorder="1" applyAlignment="1">
      <alignment horizontal="right" vertical="center"/>
    </xf>
    <xf numFmtId="3" fontId="14" fillId="5" borderId="8" xfId="0" applyNumberFormat="1" applyFont="1" applyFill="1" applyBorder="1" applyAlignment="1">
      <alignment horizontal="right" vertical="center" wrapText="1"/>
    </xf>
    <xf numFmtId="165" fontId="14" fillId="5" borderId="9" xfId="0" applyNumberFormat="1" applyFont="1" applyFill="1" applyBorder="1" applyAlignment="1">
      <alignment horizontal="right" vertical="center" wrapText="1"/>
    </xf>
    <xf numFmtId="3" fontId="14" fillId="5" borderId="9" xfId="0" applyNumberFormat="1" applyFont="1" applyFill="1" applyBorder="1" applyAlignment="1">
      <alignment horizontal="right" vertical="center" wrapText="1"/>
    </xf>
    <xf numFmtId="165" fontId="14" fillId="5" borderId="52" xfId="0" applyNumberFormat="1" applyFont="1" applyFill="1" applyBorder="1" applyAlignment="1">
      <alignment horizontal="right" vertical="center" wrapText="1"/>
    </xf>
    <xf numFmtId="3" fontId="14" fillId="5" borderId="21" xfId="0" applyNumberFormat="1" applyFont="1" applyFill="1" applyBorder="1" applyAlignment="1">
      <alignment horizontal="right" vertical="center" wrapText="1"/>
    </xf>
    <xf numFmtId="165" fontId="14" fillId="5" borderId="23" xfId="0" applyNumberFormat="1" applyFont="1" applyFill="1" applyBorder="1" applyAlignment="1">
      <alignment horizontal="right" vertical="center" wrapText="1"/>
    </xf>
    <xf numFmtId="165" fontId="13" fillId="5" borderId="52" xfId="0" applyNumberFormat="1" applyFont="1" applyFill="1" applyBorder="1" applyAlignment="1">
      <alignment horizontal="right" vertical="center"/>
    </xf>
    <xf numFmtId="165" fontId="13" fillId="5" borderId="23" xfId="0" applyNumberFormat="1" applyFont="1" applyFill="1" applyBorder="1" applyAlignment="1">
      <alignment horizontal="right" vertical="center"/>
    </xf>
    <xf numFmtId="165" fontId="11" fillId="5" borderId="51" xfId="0" applyNumberFormat="1" applyFont="1" applyFill="1" applyBorder="1" applyAlignment="1">
      <alignment vertical="center" wrapText="1"/>
    </xf>
    <xf numFmtId="164" fontId="19" fillId="5" borderId="9" xfId="0" applyNumberFormat="1" applyFont="1" applyFill="1" applyBorder="1" applyAlignment="1">
      <alignment horizontal="right" vertical="center" wrapText="1"/>
    </xf>
    <xf numFmtId="164" fontId="19" fillId="5" borderId="52" xfId="0" applyNumberFormat="1" applyFont="1" applyFill="1" applyBorder="1" applyAlignment="1">
      <alignment horizontal="right" vertical="center" wrapText="1"/>
    </xf>
    <xf numFmtId="164" fontId="19" fillId="5" borderId="23" xfId="0" applyNumberFormat="1" applyFont="1" applyFill="1" applyBorder="1" applyAlignment="1">
      <alignment horizontal="right" vertical="center" wrapText="1"/>
    </xf>
    <xf numFmtId="49" fontId="11" fillId="6" borderId="1" xfId="0" applyNumberFormat="1" applyFont="1" applyFill="1" applyBorder="1" applyAlignment="1">
      <alignment vertical="center"/>
    </xf>
    <xf numFmtId="3" fontId="11" fillId="6" borderId="9" xfId="0" applyNumberFormat="1" applyFont="1" applyFill="1" applyBorder="1" applyAlignment="1">
      <alignment horizontal="right" vertical="center"/>
    </xf>
    <xf numFmtId="3" fontId="11" fillId="6" borderId="9" xfId="0" applyNumberFormat="1" applyFont="1" applyFill="1" applyBorder="1" applyAlignment="1">
      <alignment horizontal="right" vertical="center" wrapText="1"/>
    </xf>
    <xf numFmtId="3" fontId="11" fillId="6" borderId="52" xfId="0" applyNumberFormat="1" applyFont="1" applyFill="1" applyBorder="1" applyAlignment="1">
      <alignment horizontal="right" vertical="center"/>
    </xf>
    <xf numFmtId="3" fontId="4" fillId="6" borderId="23" xfId="0" applyNumberFormat="1" applyFont="1" applyFill="1" applyBorder="1" applyAlignment="1">
      <alignment horizontal="right" vertical="center"/>
    </xf>
    <xf numFmtId="165" fontId="11" fillId="6" borderId="51" xfId="0" applyNumberFormat="1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vertical="center" wrapText="1"/>
    </xf>
    <xf numFmtId="165" fontId="15" fillId="5" borderId="100" xfId="0" applyNumberFormat="1" applyFont="1" applyFill="1" applyBorder="1" applyAlignment="1">
      <alignment horizontal="right" vertical="center"/>
    </xf>
    <xf numFmtId="49" fontId="14" fillId="5" borderId="1" xfId="0" quotePrefix="1" applyNumberFormat="1" applyFont="1" applyFill="1" applyBorder="1" applyAlignment="1">
      <alignment vertical="center"/>
    </xf>
    <xf numFmtId="165" fontId="15" fillId="6" borderId="100" xfId="0" applyNumberFormat="1" applyFont="1" applyFill="1" applyBorder="1" applyAlignment="1">
      <alignment horizontal="right" vertical="center"/>
    </xf>
    <xf numFmtId="49" fontId="12" fillId="7" borderId="3" xfId="0" applyNumberFormat="1" applyFont="1" applyFill="1" applyBorder="1" applyAlignment="1">
      <alignment vertical="center"/>
    </xf>
    <xf numFmtId="3" fontId="12" fillId="7" borderId="24" xfId="0" applyNumberFormat="1" applyFont="1" applyFill="1" applyBorder="1" applyAlignment="1">
      <alignment horizontal="right" vertical="center" wrapText="1"/>
    </xf>
    <xf numFmtId="165" fontId="13" fillId="7" borderId="53" xfId="0" applyNumberFormat="1" applyFont="1" applyFill="1" applyBorder="1" applyAlignment="1">
      <alignment horizontal="right" vertical="center"/>
    </xf>
    <xf numFmtId="165" fontId="13" fillId="7" borderId="113" xfId="0" applyNumberFormat="1" applyFont="1" applyFill="1" applyBorder="1" applyAlignment="1">
      <alignment horizontal="right" vertical="center"/>
    </xf>
    <xf numFmtId="3" fontId="12" fillId="7" borderId="33" xfId="0" applyNumberFormat="1" applyFont="1" applyFill="1" applyBorder="1" applyAlignment="1">
      <alignment horizontal="right" vertical="center" wrapText="1"/>
    </xf>
    <xf numFmtId="165" fontId="13" fillId="7" borderId="59" xfId="0" applyNumberFormat="1" applyFont="1" applyFill="1" applyBorder="1" applyAlignment="1">
      <alignment horizontal="right" vertical="center"/>
    </xf>
    <xf numFmtId="165" fontId="13" fillId="7" borderId="115" xfId="0" applyNumberFormat="1" applyFont="1" applyFill="1" applyBorder="1" applyAlignment="1">
      <alignment horizontal="right" vertical="center"/>
    </xf>
    <xf numFmtId="0" fontId="15" fillId="6" borderId="51" xfId="0" applyFont="1" applyFill="1" applyBorder="1" applyAlignment="1">
      <alignment horizontal="right" vertical="center"/>
    </xf>
    <xf numFmtId="165" fontId="11" fillId="5" borderId="9" xfId="0" applyNumberFormat="1" applyFont="1" applyFill="1" applyBorder="1" applyAlignment="1">
      <alignment vertical="center" wrapText="1"/>
    </xf>
    <xf numFmtId="165" fontId="11" fillId="5" borderId="118" xfId="0" applyNumberFormat="1" applyFont="1" applyFill="1" applyBorder="1" applyAlignment="1">
      <alignment vertical="center" wrapText="1"/>
    </xf>
    <xf numFmtId="165" fontId="11" fillId="5" borderId="52" xfId="0" applyNumberFormat="1" applyFont="1" applyFill="1" applyBorder="1" applyAlignment="1">
      <alignment vertical="center" wrapText="1"/>
    </xf>
    <xf numFmtId="3" fontId="14" fillId="5" borderId="1" xfId="0" applyNumberFormat="1" applyFont="1" applyFill="1" applyBorder="1" applyAlignment="1">
      <alignment horizontal="right" vertical="center"/>
    </xf>
    <xf numFmtId="165" fontId="15" fillId="6" borderId="9" xfId="0" applyNumberFormat="1" applyFont="1" applyFill="1" applyBorder="1" applyAlignment="1">
      <alignment horizontal="center" vertical="center"/>
    </xf>
    <xf numFmtId="165" fontId="15" fillId="6" borderId="9" xfId="0" applyNumberFormat="1" applyFont="1" applyFill="1" applyBorder="1" applyAlignment="1">
      <alignment horizontal="right" vertical="center"/>
    </xf>
    <xf numFmtId="165" fontId="18" fillId="6" borderId="51" xfId="0" applyNumberFormat="1" applyFont="1" applyFill="1" applyBorder="1" applyAlignment="1">
      <alignment horizontal="center" vertical="center"/>
    </xf>
    <xf numFmtId="3" fontId="14" fillId="5" borderId="8" xfId="0" applyNumberFormat="1" applyFont="1" applyFill="1" applyBorder="1" applyAlignment="1">
      <alignment vertical="center" wrapText="1"/>
    </xf>
    <xf numFmtId="3" fontId="14" fillId="5" borderId="9" xfId="0" applyNumberFormat="1" applyFont="1" applyFill="1" applyBorder="1" applyAlignment="1">
      <alignment vertical="center" wrapText="1"/>
    </xf>
    <xf numFmtId="3" fontId="14" fillId="5" borderId="121" xfId="0" applyNumberFormat="1" applyFont="1" applyFill="1" applyBorder="1" applyAlignment="1">
      <alignment vertical="center" wrapText="1"/>
    </xf>
    <xf numFmtId="3" fontId="14" fillId="5" borderId="1" xfId="0" applyNumberFormat="1" applyFont="1" applyFill="1" applyBorder="1" applyAlignment="1">
      <alignment vertical="center" wrapText="1"/>
    </xf>
    <xf numFmtId="165" fontId="13" fillId="5" borderId="51" xfId="0" applyNumberFormat="1" applyFont="1" applyFill="1" applyBorder="1" applyAlignment="1">
      <alignment horizontal="right" vertical="center"/>
    </xf>
    <xf numFmtId="3" fontId="14" fillId="5" borderId="100" xfId="0" applyNumberFormat="1" applyFont="1" applyFill="1" applyBorder="1" applyAlignment="1">
      <alignment horizontal="right" vertical="center"/>
    </xf>
    <xf numFmtId="165" fontId="18" fillId="5" borderId="51" xfId="0" applyNumberFormat="1" applyFont="1" applyFill="1" applyBorder="1" applyAlignment="1">
      <alignment horizontal="right" vertical="center"/>
    </xf>
    <xf numFmtId="165" fontId="14" fillId="5" borderId="51" xfId="0" applyNumberFormat="1" applyFont="1" applyFill="1" applyBorder="1" applyAlignment="1">
      <alignment vertical="center" wrapText="1"/>
    </xf>
    <xf numFmtId="3" fontId="4" fillId="0" borderId="0" xfId="0" applyNumberFormat="1" applyFont="1"/>
    <xf numFmtId="49" fontId="4" fillId="0" borderId="11" xfId="0" applyNumberFormat="1" applyFont="1" applyBorder="1" applyAlignment="1">
      <alignment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wrapText="1"/>
    </xf>
    <xf numFmtId="49" fontId="11" fillId="2" borderId="21" xfId="0" applyNumberFormat="1" applyFont="1" applyFill="1" applyBorder="1" applyAlignment="1">
      <alignment horizontal="centerContinuous" vertical="center" wrapText="1"/>
    </xf>
    <xf numFmtId="49" fontId="11" fillId="2" borderId="15" xfId="0" applyNumberFormat="1" applyFont="1" applyFill="1" applyBorder="1" applyAlignment="1">
      <alignment vertical="top" wrapText="1"/>
    </xf>
    <xf numFmtId="49" fontId="11" fillId="2" borderId="16" xfId="0" applyNumberFormat="1" applyFont="1" applyFill="1" applyBorder="1" applyAlignment="1">
      <alignment vertical="top" wrapText="1"/>
    </xf>
    <xf numFmtId="49" fontId="14" fillId="2" borderId="17" xfId="0" applyNumberFormat="1" applyFont="1" applyFill="1" applyBorder="1" applyAlignment="1">
      <alignment vertical="top"/>
    </xf>
    <xf numFmtId="49" fontId="11" fillId="2" borderId="17" xfId="0" applyNumberFormat="1" applyFont="1" applyFill="1" applyBorder="1" applyAlignment="1">
      <alignment vertical="top"/>
    </xf>
    <xf numFmtId="49" fontId="11" fillId="2" borderId="128" xfId="0" applyNumberFormat="1" applyFont="1" applyFill="1" applyBorder="1" applyAlignment="1">
      <alignment vertical="top"/>
    </xf>
    <xf numFmtId="3" fontId="11" fillId="5" borderId="106" xfId="0" applyNumberFormat="1" applyFont="1" applyFill="1" applyBorder="1" applyAlignment="1">
      <alignment vertical="center" wrapText="1"/>
    </xf>
    <xf numFmtId="49" fontId="19" fillId="2" borderId="129" xfId="0" applyNumberFormat="1" applyFont="1" applyFill="1" applyBorder="1" applyAlignment="1">
      <alignment horizontal="right" vertical="center"/>
    </xf>
    <xf numFmtId="3" fontId="14" fillId="2" borderId="68" xfId="0" applyNumberFormat="1" applyFont="1" applyFill="1" applyBorder="1" applyAlignment="1">
      <alignment horizontal="right" vertical="center"/>
    </xf>
    <xf numFmtId="164" fontId="15" fillId="2" borderId="133" xfId="0" applyNumberFormat="1" applyFont="1" applyFill="1" applyBorder="1" applyAlignment="1">
      <alignment horizontal="right" vertical="center"/>
    </xf>
    <xf numFmtId="3" fontId="14" fillId="6" borderId="68" xfId="0" applyNumberFormat="1" applyFont="1" applyFill="1" applyBorder="1" applyAlignment="1">
      <alignment vertical="center"/>
    </xf>
    <xf numFmtId="0" fontId="14" fillId="6" borderId="133" xfId="0" applyFont="1" applyFill="1" applyBorder="1" applyAlignment="1">
      <alignment vertical="center"/>
    </xf>
    <xf numFmtId="3" fontId="14" fillId="5" borderId="68" xfId="0" applyNumberFormat="1" applyFont="1" applyFill="1" applyBorder="1" applyAlignment="1">
      <alignment vertical="center"/>
    </xf>
    <xf numFmtId="164" fontId="15" fillId="5" borderId="133" xfId="0" applyNumberFormat="1" applyFont="1" applyFill="1" applyBorder="1" applyAlignment="1">
      <alignment vertical="center"/>
    </xf>
    <xf numFmtId="3" fontId="12" fillId="7" borderId="134" xfId="0" applyNumberFormat="1" applyFont="1" applyFill="1" applyBorder="1" applyAlignment="1">
      <alignment vertical="center" wrapText="1"/>
    </xf>
    <xf numFmtId="164" fontId="13" fillId="7" borderId="135" xfId="0" applyNumberFormat="1" applyFont="1" applyFill="1" applyBorder="1" applyAlignment="1">
      <alignment horizontal="right" vertical="center"/>
    </xf>
    <xf numFmtId="3" fontId="12" fillId="2" borderId="70" xfId="0" quotePrefix="1" applyNumberFormat="1" applyFont="1" applyFill="1" applyBorder="1" applyAlignment="1">
      <alignment horizontal="right" vertical="center"/>
    </xf>
    <xf numFmtId="164" fontId="13" fillId="2" borderId="136" xfId="0" applyNumberFormat="1" applyFont="1" applyFill="1" applyBorder="1" applyAlignment="1">
      <alignment horizontal="right" vertical="center"/>
    </xf>
    <xf numFmtId="3" fontId="12" fillId="2" borderId="76" xfId="0" quotePrefix="1" applyNumberFormat="1" applyFont="1" applyFill="1" applyBorder="1" applyAlignment="1">
      <alignment horizontal="right" vertical="center"/>
    </xf>
    <xf numFmtId="164" fontId="13" fillId="2" borderId="137" xfId="0" applyNumberFormat="1" applyFont="1" applyFill="1" applyBorder="1" applyAlignment="1">
      <alignment horizontal="right" vertical="center"/>
    </xf>
    <xf numFmtId="3" fontId="16" fillId="7" borderId="78" xfId="0" applyNumberFormat="1" applyFont="1" applyFill="1" applyBorder="1" applyAlignment="1">
      <alignment horizontal="right" vertical="center" wrapText="1"/>
    </xf>
    <xf numFmtId="164" fontId="13" fillId="7" borderId="138" xfId="0" applyNumberFormat="1" applyFont="1" applyFill="1" applyBorder="1" applyAlignment="1">
      <alignment horizontal="right" vertical="center"/>
    </xf>
    <xf numFmtId="3" fontId="17" fillId="5" borderId="68" xfId="0" applyNumberFormat="1" applyFont="1" applyFill="1" applyBorder="1" applyAlignment="1">
      <alignment vertical="center" wrapText="1"/>
    </xf>
    <xf numFmtId="164" fontId="15" fillId="5" borderId="133" xfId="0" applyNumberFormat="1" applyFont="1" applyFill="1" applyBorder="1" applyAlignment="1">
      <alignment horizontal="right" vertical="center"/>
    </xf>
    <xf numFmtId="3" fontId="12" fillId="2" borderId="72" xfId="0" quotePrefix="1" applyNumberFormat="1" applyFont="1" applyFill="1" applyBorder="1" applyAlignment="1">
      <alignment horizontal="right" vertical="center"/>
    </xf>
    <xf numFmtId="164" fontId="13" fillId="2" borderId="139" xfId="0" applyNumberFormat="1" applyFont="1" applyFill="1" applyBorder="1" applyAlignment="1">
      <alignment horizontal="right" vertical="center"/>
    </xf>
    <xf numFmtId="3" fontId="12" fillId="2" borderId="78" xfId="0" quotePrefix="1" applyNumberFormat="1" applyFont="1" applyFill="1" applyBorder="1" applyAlignment="1">
      <alignment horizontal="right" vertical="center"/>
    </xf>
    <xf numFmtId="164" fontId="13" fillId="2" borderId="138" xfId="0" applyNumberFormat="1" applyFont="1" applyFill="1" applyBorder="1" applyAlignment="1">
      <alignment horizontal="right" vertical="center"/>
    </xf>
    <xf numFmtId="49" fontId="15" fillId="2" borderId="22" xfId="0" applyNumberFormat="1" applyFont="1" applyFill="1" applyBorder="1" applyAlignment="1">
      <alignment horizontal="right" vertical="center"/>
    </xf>
    <xf numFmtId="3" fontId="14" fillId="6" borderId="21" xfId="0" applyNumberFormat="1" applyFont="1" applyFill="1" applyBorder="1" applyAlignment="1">
      <alignment horizontal="right" vertical="top"/>
    </xf>
    <xf numFmtId="165" fontId="14" fillId="6" borderId="22" xfId="0" applyNumberFormat="1" applyFont="1" applyFill="1" applyBorder="1" applyAlignment="1">
      <alignment horizontal="right" vertical="top"/>
    </xf>
    <xf numFmtId="3" fontId="17" fillId="5" borderId="21" xfId="0" applyNumberFormat="1" applyFont="1" applyFill="1" applyBorder="1" applyAlignment="1">
      <alignment horizontal="right" vertical="top" wrapText="1"/>
    </xf>
    <xf numFmtId="165" fontId="15" fillId="5" borderId="22" xfId="0" applyNumberFormat="1" applyFont="1" applyFill="1" applyBorder="1" applyAlignment="1">
      <alignment horizontal="right" vertical="top"/>
    </xf>
    <xf numFmtId="3" fontId="12" fillId="2" borderId="30" xfId="0" applyNumberFormat="1" applyFont="1" applyFill="1" applyBorder="1" applyAlignment="1">
      <alignment horizontal="right" vertical="top"/>
    </xf>
    <xf numFmtId="165" fontId="13" fillId="2" borderId="31" xfId="0" applyNumberFormat="1" applyFont="1" applyFill="1" applyBorder="1" applyAlignment="1">
      <alignment horizontal="right" vertical="top"/>
    </xf>
    <xf numFmtId="3" fontId="12" fillId="2" borderId="65" xfId="0" applyNumberFormat="1" applyFont="1" applyFill="1" applyBorder="1" applyAlignment="1">
      <alignment horizontal="right" vertical="top"/>
    </xf>
    <xf numFmtId="165" fontId="13" fillId="2" borderId="140" xfId="0" applyNumberFormat="1" applyFont="1" applyFill="1" applyBorder="1" applyAlignment="1">
      <alignment horizontal="right" vertical="top"/>
    </xf>
    <xf numFmtId="3" fontId="14" fillId="5" borderId="21" xfId="0" applyNumberFormat="1" applyFont="1" applyFill="1" applyBorder="1" applyAlignment="1">
      <alignment horizontal="right" vertical="top"/>
    </xf>
    <xf numFmtId="3" fontId="16" fillId="2" borderId="30" xfId="0" applyNumberFormat="1" applyFont="1" applyFill="1" applyBorder="1" applyAlignment="1">
      <alignment horizontal="right" vertical="top" wrapText="1"/>
    </xf>
    <xf numFmtId="3" fontId="16" fillId="2" borderId="39" xfId="0" applyNumberFormat="1" applyFont="1" applyFill="1" applyBorder="1" applyAlignment="1">
      <alignment horizontal="right" vertical="top" wrapText="1"/>
    </xf>
    <xf numFmtId="165" fontId="13" fillId="2" borderId="40" xfId="0" applyNumberFormat="1" applyFont="1" applyFill="1" applyBorder="1" applyAlignment="1">
      <alignment horizontal="right" vertical="top"/>
    </xf>
    <xf numFmtId="3" fontId="16" fillId="2" borderId="48" xfId="0" applyNumberFormat="1" applyFont="1" applyFill="1" applyBorder="1" applyAlignment="1">
      <alignment horizontal="right" vertical="top" wrapText="1"/>
    </xf>
    <xf numFmtId="165" fontId="13" fillId="2" borderId="49" xfId="0" applyNumberFormat="1" applyFont="1" applyFill="1" applyBorder="1" applyAlignment="1">
      <alignment horizontal="right" vertical="top"/>
    </xf>
    <xf numFmtId="49" fontId="11" fillId="2" borderId="141" xfId="0" applyNumberFormat="1" applyFont="1" applyFill="1" applyBorder="1" applyAlignment="1">
      <alignment horizontal="centerContinuous" vertical="center" wrapText="1"/>
    </xf>
    <xf numFmtId="165" fontId="11" fillId="5" borderId="83" xfId="0" applyNumberFormat="1" applyFont="1" applyFill="1" applyBorder="1" applyAlignment="1">
      <alignment vertical="center" wrapText="1"/>
    </xf>
    <xf numFmtId="165" fontId="11" fillId="5" borderId="22" xfId="0" applyNumberFormat="1" applyFont="1" applyFill="1" applyBorder="1" applyAlignment="1">
      <alignment vertical="center" wrapText="1"/>
    </xf>
    <xf numFmtId="165" fontId="11" fillId="5" borderId="141" xfId="0" applyNumberFormat="1" applyFont="1" applyFill="1" applyBorder="1" applyAlignment="1">
      <alignment vertical="center" wrapText="1"/>
    </xf>
    <xf numFmtId="49" fontId="11" fillId="2" borderId="142" xfId="0" applyNumberFormat="1" applyFont="1" applyFill="1" applyBorder="1" applyAlignment="1">
      <alignment horizontal="centerContinuous" vertical="center" wrapText="1"/>
    </xf>
    <xf numFmtId="49" fontId="11" fillId="2" borderId="143" xfId="0" applyNumberFormat="1" applyFont="1" applyFill="1" applyBorder="1" applyAlignment="1">
      <alignment horizontal="centerContinuous" vertical="center" wrapText="1"/>
    </xf>
    <xf numFmtId="49" fontId="11" fillId="2" borderId="16" xfId="0" applyNumberFormat="1" applyFont="1" applyFill="1" applyBorder="1" applyAlignment="1">
      <alignment vertical="top"/>
    </xf>
    <xf numFmtId="49" fontId="14" fillId="2" borderId="15" xfId="0" applyNumberFormat="1" applyFont="1" applyFill="1" applyBorder="1" applyAlignment="1">
      <alignment vertical="top"/>
    </xf>
    <xf numFmtId="49" fontId="15" fillId="2" borderId="144" xfId="0" applyNumberFormat="1" applyFont="1" applyFill="1" applyBorder="1" applyAlignment="1">
      <alignment horizontal="right" vertical="center"/>
    </xf>
    <xf numFmtId="49" fontId="14" fillId="2" borderId="145" xfId="0" applyNumberFormat="1" applyFont="1" applyFill="1" applyBorder="1" applyAlignment="1">
      <alignment horizontal="right" vertical="center"/>
    </xf>
    <xf numFmtId="165" fontId="14" fillId="5" borderId="144" xfId="0" applyNumberFormat="1" applyFont="1" applyFill="1" applyBorder="1" applyAlignment="1">
      <alignment horizontal="right" vertical="center"/>
    </xf>
    <xf numFmtId="3" fontId="14" fillId="5" borderId="145" xfId="0" applyNumberFormat="1" applyFont="1" applyFill="1" applyBorder="1" applyAlignment="1">
      <alignment horizontal="right" vertical="center"/>
    </xf>
    <xf numFmtId="165" fontId="18" fillId="2" borderId="146" xfId="0" applyNumberFormat="1" applyFont="1" applyFill="1" applyBorder="1" applyAlignment="1">
      <alignment vertical="center" wrapText="1"/>
    </xf>
    <xf numFmtId="3" fontId="4" fillId="2" borderId="147" xfId="0" applyNumberFormat="1" applyFont="1" applyFill="1" applyBorder="1" applyAlignment="1">
      <alignment vertical="center" wrapText="1"/>
    </xf>
    <xf numFmtId="165" fontId="18" fillId="2" borderId="148" xfId="0" applyNumberFormat="1" applyFont="1" applyFill="1" applyBorder="1" applyAlignment="1">
      <alignment vertical="center" wrapText="1"/>
    </xf>
    <xf numFmtId="3" fontId="4" fillId="2" borderId="149" xfId="0" applyNumberFormat="1" applyFont="1" applyFill="1" applyBorder="1" applyAlignment="1">
      <alignment vertical="center" wrapText="1"/>
    </xf>
    <xf numFmtId="165" fontId="18" fillId="2" borderId="150" xfId="0" applyNumberFormat="1" applyFont="1" applyFill="1" applyBorder="1" applyAlignment="1">
      <alignment vertical="center" wrapText="1"/>
    </xf>
    <xf numFmtId="3" fontId="4" fillId="2" borderId="151" xfId="0" applyNumberFormat="1" applyFont="1" applyFill="1" applyBorder="1" applyAlignment="1">
      <alignment vertical="center" wrapText="1"/>
    </xf>
    <xf numFmtId="165" fontId="12" fillId="5" borderId="144" xfId="0" applyNumberFormat="1" applyFont="1" applyFill="1" applyBorder="1" applyAlignment="1">
      <alignment horizontal="right" vertical="center"/>
    </xf>
    <xf numFmtId="165" fontId="18" fillId="2" borderId="146" xfId="0" applyNumberFormat="1" applyFont="1" applyFill="1" applyBorder="1" applyAlignment="1">
      <alignment vertical="top" wrapText="1"/>
    </xf>
    <xf numFmtId="165" fontId="18" fillId="2" borderId="148" xfId="0" applyNumberFormat="1" applyFont="1" applyFill="1" applyBorder="1" applyAlignment="1">
      <alignment vertical="top" wrapText="1"/>
    </xf>
    <xf numFmtId="165" fontId="18" fillId="2" borderId="152" xfId="0" applyNumberFormat="1" applyFont="1" applyFill="1" applyBorder="1" applyAlignment="1">
      <alignment vertical="top" wrapText="1"/>
    </xf>
    <xf numFmtId="3" fontId="4" fillId="2" borderId="153" xfId="0" applyNumberFormat="1" applyFont="1" applyFill="1" applyBorder="1" applyAlignment="1">
      <alignment vertical="center" wrapText="1"/>
    </xf>
    <xf numFmtId="49" fontId="14" fillId="2" borderId="154" xfId="0" applyNumberFormat="1" applyFont="1" applyFill="1" applyBorder="1" applyAlignment="1">
      <alignment horizontal="right" vertical="center"/>
    </xf>
    <xf numFmtId="49" fontId="15" fillId="2" borderId="155" xfId="0" applyNumberFormat="1" applyFont="1" applyFill="1" applyBorder="1" applyAlignment="1">
      <alignment horizontal="right" vertical="center"/>
    </xf>
    <xf numFmtId="3" fontId="17" fillId="6" borderId="39" xfId="0" applyNumberFormat="1" applyFont="1" applyFill="1" applyBorder="1" applyAlignment="1">
      <alignment vertical="center" wrapText="1"/>
    </xf>
    <xf numFmtId="165" fontId="17" fillId="6" borderId="41" xfId="0" applyNumberFormat="1" applyFont="1" applyFill="1" applyBorder="1" applyAlignment="1">
      <alignment vertical="center" wrapText="1"/>
    </xf>
    <xf numFmtId="3" fontId="17" fillId="5" borderId="39" xfId="0" applyNumberFormat="1" applyFont="1" applyFill="1" applyBorder="1" applyAlignment="1">
      <alignment vertical="center" wrapText="1"/>
    </xf>
    <xf numFmtId="165" fontId="15" fillId="5" borderId="41" xfId="0" applyNumberFormat="1" applyFont="1" applyFill="1" applyBorder="1" applyAlignment="1">
      <alignment horizontal="right" vertical="center"/>
    </xf>
    <xf numFmtId="3" fontId="16" fillId="7" borderId="39" xfId="0" applyNumberFormat="1" applyFont="1" applyFill="1" applyBorder="1" applyAlignment="1">
      <alignment vertical="center" wrapText="1"/>
    </xf>
    <xf numFmtId="165" fontId="13" fillId="7" borderId="41" xfId="0" applyNumberFormat="1" applyFont="1" applyFill="1" applyBorder="1" applyAlignment="1">
      <alignment horizontal="right" vertical="center"/>
    </xf>
    <xf numFmtId="3" fontId="12" fillId="2" borderId="39" xfId="0" quotePrefix="1" applyNumberFormat="1" applyFont="1" applyFill="1" applyBorder="1" applyAlignment="1">
      <alignment horizontal="right" vertical="center"/>
    </xf>
    <xf numFmtId="165" fontId="13" fillId="2" borderId="41" xfId="0" applyNumberFormat="1" applyFont="1" applyFill="1" applyBorder="1" applyAlignment="1">
      <alignment horizontal="right" vertical="center"/>
    </xf>
    <xf numFmtId="3" fontId="12" fillId="2" borderId="48" xfId="0" quotePrefix="1" applyNumberFormat="1" applyFont="1" applyFill="1" applyBorder="1" applyAlignment="1">
      <alignment horizontal="right" vertical="center"/>
    </xf>
    <xf numFmtId="165" fontId="13" fillId="2" borderId="50" xfId="0" applyNumberFormat="1" applyFont="1" applyFill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centerContinuous" vertical="center" wrapText="1"/>
    </xf>
    <xf numFmtId="49" fontId="11" fillId="2" borderId="106" xfId="0" applyNumberFormat="1" applyFont="1" applyFill="1" applyBorder="1" applyAlignment="1">
      <alignment horizontal="right" vertical="center"/>
    </xf>
    <xf numFmtId="3" fontId="4" fillId="2" borderId="107" xfId="0" applyNumberFormat="1" applyFont="1" applyFill="1" applyBorder="1" applyAlignment="1">
      <alignment vertical="center" wrapText="1"/>
    </xf>
    <xf numFmtId="3" fontId="4" fillId="2" borderId="109" xfId="0" applyNumberFormat="1" applyFont="1" applyFill="1" applyBorder="1" applyAlignment="1">
      <alignment vertical="center" wrapText="1"/>
    </xf>
    <xf numFmtId="3" fontId="4" fillId="2" borderId="110" xfId="0" applyNumberFormat="1" applyFont="1" applyFill="1" applyBorder="1" applyAlignment="1">
      <alignment vertical="center" wrapText="1"/>
    </xf>
    <xf numFmtId="49" fontId="18" fillId="2" borderId="156" xfId="0" applyNumberFormat="1" applyFont="1" applyFill="1" applyBorder="1" applyAlignment="1">
      <alignment horizontal="centerContinuous" vertical="center"/>
    </xf>
    <xf numFmtId="165" fontId="11" fillId="5" borderId="129" xfId="0" applyNumberFormat="1" applyFont="1" applyFill="1" applyBorder="1" applyAlignment="1">
      <alignment vertical="center" wrapText="1"/>
    </xf>
    <xf numFmtId="165" fontId="13" fillId="2" borderId="130" xfId="0" applyNumberFormat="1" applyFont="1" applyFill="1" applyBorder="1" applyAlignment="1">
      <alignment horizontal="right" vertical="center"/>
    </xf>
    <xf numFmtId="165" fontId="13" fillId="2" borderId="131" xfId="0" applyNumberFormat="1" applyFont="1" applyFill="1" applyBorder="1" applyAlignment="1">
      <alignment horizontal="right" vertical="center"/>
    </xf>
    <xf numFmtId="165" fontId="13" fillId="2" borderId="132" xfId="0" applyNumberFormat="1" applyFont="1" applyFill="1" applyBorder="1" applyAlignment="1">
      <alignment horizontal="right" vertical="center"/>
    </xf>
    <xf numFmtId="49" fontId="14" fillId="2" borderId="106" xfId="0" applyNumberFormat="1" applyFont="1" applyFill="1" applyBorder="1" applyAlignment="1">
      <alignment horizontal="right" vertical="center"/>
    </xf>
    <xf numFmtId="3" fontId="14" fillId="6" borderId="106" xfId="0" applyNumberFormat="1" applyFont="1" applyFill="1" applyBorder="1" applyAlignment="1">
      <alignment horizontal="right" vertical="center"/>
    </xf>
    <xf numFmtId="49" fontId="15" fillId="2" borderId="129" xfId="0" applyNumberFormat="1" applyFont="1" applyFill="1" applyBorder="1" applyAlignment="1">
      <alignment horizontal="right" vertical="center"/>
    </xf>
    <xf numFmtId="165" fontId="15" fillId="6" borderId="129" xfId="0" applyNumberFormat="1" applyFont="1" applyFill="1" applyBorder="1" applyAlignment="1">
      <alignment horizontal="right" vertical="center"/>
    </xf>
    <xf numFmtId="165" fontId="18" fillId="2" borderId="130" xfId="0" applyNumberFormat="1" applyFont="1" applyFill="1" applyBorder="1" applyAlignment="1">
      <alignment horizontal="right" vertical="center" wrapText="1"/>
    </xf>
    <xf numFmtId="165" fontId="18" fillId="2" borderId="132" xfId="0" applyNumberFormat="1" applyFont="1" applyFill="1" applyBorder="1" applyAlignment="1">
      <alignment horizontal="right" vertical="center" wrapText="1"/>
    </xf>
    <xf numFmtId="3" fontId="14" fillId="5" borderId="106" xfId="0" applyNumberFormat="1" applyFont="1" applyFill="1" applyBorder="1" applyAlignment="1">
      <alignment horizontal="right" vertical="center"/>
    </xf>
    <xf numFmtId="3" fontId="16" fillId="2" borderId="107" xfId="0" applyNumberFormat="1" applyFont="1" applyFill="1" applyBorder="1" applyAlignment="1">
      <alignment horizontal="right" vertical="center" wrapText="1"/>
    </xf>
    <xf numFmtId="3" fontId="16" fillId="2" borderId="109" xfId="0" applyNumberFormat="1" applyFont="1" applyFill="1" applyBorder="1" applyAlignment="1">
      <alignment horizontal="right" vertical="center" wrapText="1"/>
    </xf>
    <xf numFmtId="165" fontId="14" fillId="5" borderId="129" xfId="0" applyNumberFormat="1" applyFont="1" applyFill="1" applyBorder="1" applyAlignment="1">
      <alignment horizontal="right" vertical="center"/>
    </xf>
    <xf numFmtId="165" fontId="16" fillId="2" borderId="130" xfId="0" applyNumberFormat="1" applyFont="1" applyFill="1" applyBorder="1" applyAlignment="1">
      <alignment horizontal="right" vertical="center" wrapText="1"/>
    </xf>
    <xf numFmtId="165" fontId="16" fillId="2" borderId="131" xfId="0" applyNumberFormat="1" applyFont="1" applyFill="1" applyBorder="1" applyAlignment="1">
      <alignment horizontal="right" vertical="center" wrapText="1"/>
    </xf>
    <xf numFmtId="165" fontId="18" fillId="2" borderId="131" xfId="0" applyNumberFormat="1" applyFont="1" applyFill="1" applyBorder="1" applyAlignment="1">
      <alignment vertical="center" wrapText="1"/>
    </xf>
    <xf numFmtId="165" fontId="18" fillId="2" borderId="132" xfId="0" applyNumberFormat="1" applyFont="1" applyFill="1" applyBorder="1" applyAlignment="1">
      <alignment vertical="center" wrapText="1"/>
    </xf>
    <xf numFmtId="49" fontId="11" fillId="2" borderId="100" xfId="0" applyNumberFormat="1" applyFont="1" applyFill="1" applyBorder="1" applyAlignment="1">
      <alignment horizontal="centerContinuous" vertical="center"/>
    </xf>
    <xf numFmtId="3" fontId="4" fillId="2" borderId="108" xfId="0" applyNumberFormat="1" applyFont="1" applyFill="1" applyBorder="1" applyAlignment="1">
      <alignment vertical="center" wrapText="1"/>
    </xf>
    <xf numFmtId="165" fontId="13" fillId="5" borderId="129" xfId="0" applyNumberFormat="1" applyFont="1" applyFill="1" applyBorder="1" applyAlignment="1">
      <alignment horizontal="right" vertical="center"/>
    </xf>
    <xf numFmtId="165" fontId="18" fillId="2" borderId="130" xfId="0" applyNumberFormat="1" applyFont="1" applyFill="1" applyBorder="1" applyAlignment="1">
      <alignment vertical="center" wrapText="1"/>
    </xf>
    <xf numFmtId="165" fontId="18" fillId="2" borderId="157" xfId="0" applyNumberFormat="1" applyFont="1" applyFill="1" applyBorder="1" applyAlignment="1">
      <alignment vertical="center" wrapText="1"/>
    </xf>
    <xf numFmtId="165" fontId="15" fillId="5" borderId="129" xfId="0" applyNumberFormat="1" applyFont="1" applyFill="1" applyBorder="1" applyAlignment="1">
      <alignment horizontal="right" vertical="center"/>
    </xf>
    <xf numFmtId="165" fontId="18" fillId="2" borderId="130" xfId="0" applyNumberFormat="1" applyFont="1" applyFill="1" applyBorder="1" applyAlignment="1">
      <alignment vertical="top" wrapText="1"/>
    </xf>
    <xf numFmtId="165" fontId="18" fillId="2" borderId="131" xfId="0" applyNumberFormat="1" applyFont="1" applyFill="1" applyBorder="1" applyAlignment="1">
      <alignment vertical="top" wrapText="1"/>
    </xf>
    <xf numFmtId="165" fontId="18" fillId="2" borderId="132" xfId="0" applyNumberFormat="1" applyFont="1" applyFill="1" applyBorder="1" applyAlignment="1">
      <alignment vertical="top" wrapText="1"/>
    </xf>
  </cellXfs>
  <cellStyles count="5">
    <cellStyle name="-3176884034103967046" xfId="4" xr:uid="{00000000-0005-0000-0000-000000000000}"/>
    <cellStyle name="Normale" xfId="0" builtinId="0"/>
    <cellStyle name="Normale_Tabelle 5.17-20_dispositivi_1" xfId="2" xr:uid="{00000000-0005-0000-0000-000002000000}"/>
    <cellStyle name="Normale_Tabelle 5.18" xfId="3" xr:uid="{00000000-0005-0000-0000-000003000000}"/>
    <cellStyle name="Percentuale" xfId="1" builtinId="5"/>
  </cellStyles>
  <dxfs count="0"/>
  <tableStyles count="0" defaultTableStyle="TableStyleMedium2" defaultPivotStyle="PivotStyleLight16"/>
  <colors>
    <mruColors>
      <color rgb="FFD6E5EC"/>
      <color rgb="FFFFF9AD"/>
      <color rgb="FFEEEEE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369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F6-40A3-907D-19439E62F971}"/>
              </c:ext>
            </c:extLst>
          </c:dPt>
          <c:dPt>
            <c:idx val="1"/>
            <c:bubble3D val="0"/>
            <c:spPr>
              <a:solidFill>
                <a:srgbClr val="FFC9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F6-40A3-907D-19439E62F971}"/>
              </c:ext>
            </c:extLst>
          </c:dPt>
          <c:dPt>
            <c:idx val="2"/>
            <c:bubble3D val="0"/>
            <c:spPr>
              <a:solidFill>
                <a:srgbClr val="5FBB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F6-40A3-907D-19439E62F971}"/>
              </c:ext>
            </c:extLst>
          </c:dPt>
          <c:dPt>
            <c:idx val="3"/>
            <c:bubble3D val="0"/>
            <c:spPr>
              <a:solidFill>
                <a:srgbClr val="EF302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F6-40A3-907D-19439E62F9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2.11 and Figures 2.3 2.4'!$H$20:$H$23</c:f>
              <c:strCache>
                <c:ptCount val="4"/>
                <c:pt idx="0">
                  <c:v>CoP</c:v>
                </c:pt>
                <c:pt idx="1">
                  <c:v>CoC</c:v>
                </c:pt>
                <c:pt idx="2">
                  <c:v>MoP</c:v>
                </c:pt>
                <c:pt idx="3">
                  <c:v>Other (CoM, MoM, MoC)</c:v>
                </c:pt>
              </c:strCache>
            </c:strRef>
          </c:cat>
          <c:val>
            <c:numRef>
              <c:f>'Table 2.11 and Figures 2.3 2.4'!$J$20:$J$23</c:f>
              <c:numCache>
                <c:formatCode>0%</c:formatCode>
                <c:ptCount val="4"/>
                <c:pt idx="0">
                  <c:v>0.75284583024003959</c:v>
                </c:pt>
                <c:pt idx="1">
                  <c:v>0.14872556297946052</c:v>
                </c:pt>
                <c:pt idx="2">
                  <c:v>8.2838406335065576E-2</c:v>
                </c:pt>
                <c:pt idx="3">
                  <c:v>1.5590200445434299E-2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F6-40A3-907D-19439E62F9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369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7-489D-9BE0-796D78A156F8}"/>
              </c:ext>
            </c:extLst>
          </c:dPt>
          <c:dPt>
            <c:idx val="1"/>
            <c:bubble3D val="0"/>
            <c:spPr>
              <a:solidFill>
                <a:srgbClr val="5FBB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7-489D-9BE0-796D78A156F8}"/>
              </c:ext>
            </c:extLst>
          </c:dPt>
          <c:dPt>
            <c:idx val="2"/>
            <c:bubble3D val="0"/>
            <c:spPr>
              <a:solidFill>
                <a:srgbClr val="FFC9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E7-489D-9BE0-796D78A156F8}"/>
              </c:ext>
            </c:extLst>
          </c:dPt>
          <c:dPt>
            <c:idx val="3"/>
            <c:bubble3D val="0"/>
            <c:spPr>
              <a:solidFill>
                <a:srgbClr val="EF302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E7-489D-9BE0-796D78A156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2.11 and Figures 2.3 2.4'!$H$41:$H$44</c:f>
              <c:strCache>
                <c:ptCount val="4"/>
                <c:pt idx="0">
                  <c:v>CoP</c:v>
                </c:pt>
                <c:pt idx="1">
                  <c:v>MoP</c:v>
                </c:pt>
                <c:pt idx="2">
                  <c:v>CoC</c:v>
                </c:pt>
                <c:pt idx="3">
                  <c:v>Other (CoM, MoM, MoC)</c:v>
                </c:pt>
              </c:strCache>
            </c:strRef>
          </c:cat>
          <c:val>
            <c:numRef>
              <c:f>'Table 2.11 and Figures 2.3 2.4'!$J$41:$J$44</c:f>
              <c:numCache>
                <c:formatCode>0%</c:formatCode>
                <c:ptCount val="4"/>
                <c:pt idx="0">
                  <c:v>0.67600700525394042</c:v>
                </c:pt>
                <c:pt idx="1">
                  <c:v>0.20420315236427319</c:v>
                </c:pt>
                <c:pt idx="2">
                  <c:v>8.1961471103327493E-2</c:v>
                </c:pt>
                <c:pt idx="3">
                  <c:v>3.7828371278458846E-2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E7-489D-9BE0-796D78A156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17</xdr:row>
      <xdr:rowOff>38100</xdr:rowOff>
    </xdr:from>
    <xdr:to>
      <xdr:col>5</xdr:col>
      <xdr:colOff>495300</xdr:colOff>
      <xdr:row>32</xdr:row>
      <xdr:rowOff>175260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39</xdr:row>
      <xdr:rowOff>15240</xdr:rowOff>
    </xdr:from>
    <xdr:to>
      <xdr:col>5</xdr:col>
      <xdr:colOff>502920</xdr:colOff>
      <xdr:row>54</xdr:row>
      <xdr:rowOff>167640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1"/>
  <sheetViews>
    <sheetView tabSelected="1" zoomScaleNormal="100" workbookViewId="0"/>
  </sheetViews>
  <sheetFormatPr defaultRowHeight="13.8" x14ac:dyDescent="0.3"/>
  <cols>
    <col min="1" max="16384" width="8.88671875" style="2"/>
  </cols>
  <sheetData>
    <row r="1" spans="1:1" x14ac:dyDescent="0.3">
      <c r="A1" s="1" t="s">
        <v>251</v>
      </c>
    </row>
    <row r="2" spans="1:1" x14ac:dyDescent="0.3">
      <c r="A2" s="3"/>
    </row>
    <row r="3" spans="1:1" x14ac:dyDescent="0.3">
      <c r="A3" s="4" t="s">
        <v>255</v>
      </c>
    </row>
    <row r="4" spans="1:1" x14ac:dyDescent="0.3">
      <c r="A4" s="5" t="str">
        <f>'Table 2.3'!A1</f>
        <v>Table 2.3. Hip. Number of procedures included in procedure analysis and completeness by procedure type</v>
      </c>
    </row>
    <row r="5" spans="1:1" x14ac:dyDescent="0.3">
      <c r="A5" s="5" t="str">
        <f>'Table 2.4'!A1</f>
        <v>Table 2.4. Hip. Number of procedures by hospital type and by procedure type</v>
      </c>
    </row>
    <row r="6" spans="1:1" x14ac:dyDescent="0.3">
      <c r="A6" s="5" t="str">
        <f>'Table 2.5'!A1</f>
        <v>Table 2.5. Hip. Number of procedures by gender and age group and by procedure type</v>
      </c>
    </row>
    <row r="7" spans="1:1" x14ac:dyDescent="0.3">
      <c r="A7" s="5" t="str">
        <f>'Table 2.6'!A1</f>
        <v>Table 2.6. Hip. Number of procedures by side and surgical approach and by procedure type</v>
      </c>
    </row>
    <row r="8" spans="1:1" x14ac:dyDescent="0.3">
      <c r="A8" s="6" t="str">
        <f>'Table 2.7'!A1</f>
        <v>Table 2.7. Hip. Number of primary procedures by indication for surgery and type of previous surgery and by procedure type</v>
      </c>
    </row>
    <row r="9" spans="1:1" x14ac:dyDescent="0.3">
      <c r="A9" s="5" t="str">
        <f>'Table 2.8'!A1</f>
        <v>Table 2.8. Hip. Number of revisions by indication for surgery and type of previous surgery</v>
      </c>
    </row>
    <row r="11" spans="1:1" x14ac:dyDescent="0.3">
      <c r="A11" s="4" t="s">
        <v>254</v>
      </c>
    </row>
    <row r="12" spans="1:1" x14ac:dyDescent="0.3">
      <c r="A12" s="5" t="str">
        <f>'Table 2.9'!A1</f>
        <v>Table 2.9. Hip. Number of procedures included in device analysis by procedure type</v>
      </c>
    </row>
    <row r="13" spans="1:1" x14ac:dyDescent="0.3">
      <c r="A13" s="5" t="str">
        <f>'Table 2.10'!A1</f>
        <v>Table 2.10. Hip. Number of procedures by fixation and by procedure type</v>
      </c>
    </row>
    <row r="14" spans="1:1" x14ac:dyDescent="0.3">
      <c r="A14" s="7" t="str">
        <f>'Table 2.11 and Figures 2.3 2.4'!A1</f>
        <v>Table 2.11. Hip. Number of total replacement procedures by bearing type and by procedure type</v>
      </c>
    </row>
    <row r="15" spans="1:1" x14ac:dyDescent="0.3">
      <c r="A15" s="5" t="str">
        <f>'Table 2.12'!A1</f>
        <v>Table 2.12. Hip. Number of revision by bearing type</v>
      </c>
    </row>
    <row r="16" spans="1:1" x14ac:dyDescent="0.3">
      <c r="A16" s="5" t="str">
        <f>'Table 2.13'!A1</f>
        <v>Table 2.13. Hip. Number of total replacements by stem type and by procedure type</v>
      </c>
    </row>
    <row r="18" spans="1:1" x14ac:dyDescent="0.3">
      <c r="A18" s="7" t="str">
        <f>'Table 2.11 and Figures 2.3 2.4'!A16</f>
        <v>Figure 2.3. Hip. Types of bearing. Total replacement (elective procedures)</v>
      </c>
    </row>
    <row r="19" spans="1:1" x14ac:dyDescent="0.3">
      <c r="A19" s="7" t="str">
        <f>'Table 2.11 and Figures 2.3 2.4'!A38</f>
        <v>Figure 2.4. Hip. Types of bearing. Total replacement (emergency)</v>
      </c>
    </row>
    <row r="21" spans="1:1" x14ac:dyDescent="0.3">
      <c r="A21" s="1" t="s">
        <v>252</v>
      </c>
    </row>
    <row r="22" spans="1:1" x14ac:dyDescent="0.3">
      <c r="A22" s="3"/>
    </row>
    <row r="23" spans="1:1" x14ac:dyDescent="0.3">
      <c r="A23" s="4" t="s">
        <v>255</v>
      </c>
    </row>
    <row r="24" spans="1:1" x14ac:dyDescent="0.3">
      <c r="A24" s="8" t="str">
        <f>'Table 2.14'!A1</f>
        <v>Table 2.14. Knee. Number of procedures included in procedure analysis and completeness by procedure type</v>
      </c>
    </row>
    <row r="25" spans="1:1" x14ac:dyDescent="0.3">
      <c r="A25" s="8" t="str">
        <f>'Table 2.15'!A1</f>
        <v>Table 2.15. Knee. Number of procedures by hospital type and by procedure type</v>
      </c>
    </row>
    <row r="26" spans="1:1" x14ac:dyDescent="0.3">
      <c r="A26" s="8" t="str">
        <f>'Table 2.16'!A1</f>
        <v>Table 2.16. Knee. Number of procedures by patient gender and age group and by procedure type</v>
      </c>
    </row>
    <row r="27" spans="1:1" x14ac:dyDescent="0.3">
      <c r="A27" s="8" t="str">
        <f>'Table 2.17'!A1</f>
        <v>Table 2.17. Knee. Number of procedures by side and surgical approach and by procedure type</v>
      </c>
    </row>
    <row r="28" spans="1:1" x14ac:dyDescent="0.3">
      <c r="A28" s="8" t="str">
        <f>'Table 2.18'!A1</f>
        <v>Table 2.18. Knee. Number of primary procedures by indication for surgery and type of previous surgery and by procedure type</v>
      </c>
    </row>
    <row r="29" spans="1:1" x14ac:dyDescent="0.3">
      <c r="A29" s="8" t="str">
        <f>'Table 2.19'!A1</f>
        <v>Table 2.19. Knee. Number of revision by indication for surgery and type of previous surgery</v>
      </c>
    </row>
    <row r="30" spans="1:1" x14ac:dyDescent="0.3">
      <c r="A30" s="9"/>
    </row>
    <row r="31" spans="1:1" x14ac:dyDescent="0.3">
      <c r="A31" s="4" t="s">
        <v>254</v>
      </c>
    </row>
    <row r="32" spans="1:1" x14ac:dyDescent="0.3">
      <c r="A32" s="8" t="str">
        <f>'Table 2.20'!A1</f>
        <v>Table 2.20. Knee. Number of procedures included in device analysis by procedure type</v>
      </c>
    </row>
    <row r="33" spans="1:1" x14ac:dyDescent="0.3">
      <c r="A33" s="8" t="str">
        <f>'Table 2.21'!A1</f>
        <v>Table 2.21. Knee. Number of procedures by fixation and by procedure type</v>
      </c>
    </row>
    <row r="34" spans="1:1" x14ac:dyDescent="0.3">
      <c r="A34" s="8" t="str">
        <f>'Table 2.22'!A1</f>
        <v>Table 2.22. Knee. Number of primary procedures by type of tibial tray</v>
      </c>
    </row>
    <row r="35" spans="1:1" x14ac:dyDescent="0.3">
      <c r="A35" s="9"/>
    </row>
    <row r="36" spans="1:1" x14ac:dyDescent="0.3">
      <c r="A36" s="1" t="s">
        <v>253</v>
      </c>
    </row>
    <row r="37" spans="1:1" x14ac:dyDescent="0.3">
      <c r="A37" s="3"/>
    </row>
    <row r="38" spans="1:1" x14ac:dyDescent="0.3">
      <c r="A38" s="4" t="s">
        <v>255</v>
      </c>
    </row>
    <row r="39" spans="1:1" s="11" customFormat="1" x14ac:dyDescent="0.3">
      <c r="A39" s="10" t="str">
        <f>'Table 2.23'!A1</f>
        <v>Table 2.23. Shoulder. Number of procedures included in procedure analysis and completeness by procedure type</v>
      </c>
    </row>
    <row r="40" spans="1:1" s="11" customFormat="1" x14ac:dyDescent="0.3">
      <c r="A40" s="10" t="str">
        <f>'Table 2.24'!A1</f>
        <v>Table 2.24. Shoulder. Number of total replacements by type of implanted prosthesis</v>
      </c>
    </row>
    <row r="41" spans="1:1" s="11" customFormat="1" x14ac:dyDescent="0.3">
      <c r="A41" s="12" t="str">
        <f>'Table 2.25'!A1</f>
        <v>Table 2.25. Shoulder. Number of procedures by hospital type and by procedure type</v>
      </c>
    </row>
    <row r="42" spans="1:1" s="11" customFormat="1" x14ac:dyDescent="0.3">
      <c r="A42" s="10" t="str">
        <f>'Table 2.26'!A1</f>
        <v>Table 2.26. Shoulder. Number of procedures by gender and age group and by procedure type</v>
      </c>
    </row>
    <row r="43" spans="1:1" s="11" customFormat="1" x14ac:dyDescent="0.3">
      <c r="A43" s="10" t="str">
        <f>'Table 2.27'!A1</f>
        <v>Table 2.27. Shoulder. Number of procedures by side and surgical approach and by procedure type</v>
      </c>
    </row>
    <row r="44" spans="1:1" s="11" customFormat="1" x14ac:dyDescent="0.3">
      <c r="A44" s="10" t="str">
        <f>'Table 2.28'!A1</f>
        <v>Table 2.28. Shoulder. Number of primary procedures by indication for surgery and type of previous surgery and by procedure type</v>
      </c>
    </row>
    <row r="45" spans="1:1" s="11" customFormat="1" x14ac:dyDescent="0.3">
      <c r="A45" s="10" t="str">
        <f>'Table 2.29'!A1</f>
        <v>Table 2.29. Shoulder. Number of revision by indication for surgery and type of previous surgery</v>
      </c>
    </row>
    <row r="46" spans="1:1" s="11" customFormat="1" x14ac:dyDescent="0.3"/>
    <row r="47" spans="1:1" x14ac:dyDescent="0.3">
      <c r="A47" s="4" t="s">
        <v>254</v>
      </c>
    </row>
    <row r="48" spans="1:1" s="11" customFormat="1" x14ac:dyDescent="0.3">
      <c r="A48" s="10" t="str">
        <f>'Table 2.30'!A1</f>
        <v>Table 2.30. Shoulder. Number of procedures included in device analysis by procedure type</v>
      </c>
    </row>
    <row r="49" spans="1:1" s="11" customFormat="1" x14ac:dyDescent="0.3">
      <c r="A49" s="10" t="str">
        <f>'Table 2.31'!A1</f>
        <v>Table 2.31. Shoulder. Number of procedures by fixation and by procedure type</v>
      </c>
    </row>
    <row r="50" spans="1:1" s="11" customFormat="1" x14ac:dyDescent="0.3"/>
    <row r="51" spans="1:1" s="11" customFormat="1" ht="14.4" x14ac:dyDescent="0.3">
      <c r="A51" s="1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2B24"/>
  </sheetPr>
  <dimension ref="A1:P59"/>
  <sheetViews>
    <sheetView zoomScaleNormal="100" workbookViewId="0">
      <selection activeCell="A58" sqref="A58"/>
    </sheetView>
  </sheetViews>
  <sheetFormatPr defaultRowHeight="14.4" customHeight="1" x14ac:dyDescent="0.3"/>
  <cols>
    <col min="1" max="1" width="56.44140625" style="2" customWidth="1"/>
    <col min="2" max="2" width="11.33203125" style="2" customWidth="1"/>
    <col min="3" max="3" width="9.109375" style="2" customWidth="1"/>
    <col min="4" max="4" width="9.6640625" style="2" customWidth="1"/>
    <col min="5" max="7" width="10.44140625" style="2" customWidth="1"/>
    <col min="8" max="8" width="66.6640625" style="2" bestFit="1" customWidth="1"/>
    <col min="9" max="16384" width="8.88671875" style="2"/>
  </cols>
  <sheetData>
    <row r="1" spans="1:7" ht="14.4" customHeight="1" thickBot="1" x14ac:dyDescent="0.35">
      <c r="A1" s="573" t="s">
        <v>124</v>
      </c>
      <c r="B1" s="88"/>
      <c r="C1" s="88"/>
      <c r="D1" s="88"/>
      <c r="E1" s="88"/>
      <c r="F1" s="88"/>
      <c r="G1" s="88"/>
    </row>
    <row r="2" spans="1:7" ht="14.4" customHeight="1" thickBot="1" x14ac:dyDescent="0.35">
      <c r="A2" s="215"/>
      <c r="B2" s="32" t="s">
        <v>34</v>
      </c>
      <c r="C2" s="33"/>
      <c r="D2" s="34"/>
      <c r="E2" s="35"/>
      <c r="F2" s="36" t="s">
        <v>48</v>
      </c>
      <c r="G2" s="39"/>
    </row>
    <row r="3" spans="1:7" ht="14.4" customHeight="1" thickBot="1" x14ac:dyDescent="0.35">
      <c r="A3" s="40"/>
      <c r="B3" s="737" t="s">
        <v>45</v>
      </c>
      <c r="C3" s="784"/>
      <c r="D3" s="785" t="s">
        <v>46</v>
      </c>
      <c r="E3" s="42"/>
      <c r="F3" s="740"/>
      <c r="G3" s="740"/>
    </row>
    <row r="4" spans="1:7" ht="14.4" customHeight="1" thickBot="1" x14ac:dyDescent="0.35">
      <c r="A4" s="43"/>
      <c r="B4" s="44" t="s">
        <v>0</v>
      </c>
      <c r="C4" s="216" t="s">
        <v>1</v>
      </c>
      <c r="D4" s="217" t="s">
        <v>0</v>
      </c>
      <c r="E4" s="47" t="s">
        <v>1</v>
      </c>
      <c r="F4" s="48" t="s">
        <v>0</v>
      </c>
      <c r="G4" s="49" t="s">
        <v>1</v>
      </c>
    </row>
    <row r="5" spans="1:7" ht="14.4" customHeight="1" thickBot="1" x14ac:dyDescent="0.35">
      <c r="A5" s="632" t="s">
        <v>125</v>
      </c>
      <c r="B5" s="589">
        <f>SUM(B6:B12)</f>
        <v>17567</v>
      </c>
      <c r="C5" s="633"/>
      <c r="D5" s="634">
        <f>SUM(D6:D12)</f>
        <v>3225</v>
      </c>
      <c r="E5" s="635"/>
      <c r="F5" s="636">
        <f>B5+D5</f>
        <v>20792</v>
      </c>
      <c r="G5" s="637"/>
    </row>
    <row r="6" spans="1:7" ht="14.4" customHeight="1" x14ac:dyDescent="0.3">
      <c r="A6" s="218" t="s">
        <v>126</v>
      </c>
      <c r="B6" s="55">
        <v>2404</v>
      </c>
      <c r="C6" s="219">
        <f t="shared" ref="C6:C12" si="0">B6/B$5*100</f>
        <v>13.684749814994024</v>
      </c>
      <c r="D6" s="220">
        <v>234</v>
      </c>
      <c r="E6" s="221">
        <f t="shared" ref="E6:E12" si="1">D6/D$5*100</f>
        <v>7.2558139534883717</v>
      </c>
      <c r="F6" s="59">
        <f t="shared" ref="F6:F12" si="2">B6+D6</f>
        <v>2638</v>
      </c>
      <c r="G6" s="222">
        <f t="shared" ref="G6:G12" si="3">F6/F$5*100</f>
        <v>12.687572143131973</v>
      </c>
    </row>
    <row r="7" spans="1:7" ht="14.4" customHeight="1" x14ac:dyDescent="0.3">
      <c r="A7" s="223" t="s">
        <v>127</v>
      </c>
      <c r="B7" s="65">
        <v>156</v>
      </c>
      <c r="C7" s="224">
        <f t="shared" si="0"/>
        <v>0.88802869015768193</v>
      </c>
      <c r="D7" s="225">
        <v>67</v>
      </c>
      <c r="E7" s="226">
        <f t="shared" si="1"/>
        <v>2.0775193798449614</v>
      </c>
      <c r="F7" s="69">
        <f t="shared" si="2"/>
        <v>223</v>
      </c>
      <c r="G7" s="222">
        <f t="shared" si="3"/>
        <v>1.0725278953443633</v>
      </c>
    </row>
    <row r="8" spans="1:7" ht="14.4" customHeight="1" x14ac:dyDescent="0.3">
      <c r="A8" s="223" t="s">
        <v>128</v>
      </c>
      <c r="B8" s="65">
        <v>12169</v>
      </c>
      <c r="C8" s="224">
        <f t="shared" si="0"/>
        <v>69.271930323902779</v>
      </c>
      <c r="D8" s="225">
        <v>1930</v>
      </c>
      <c r="E8" s="226">
        <f t="shared" si="1"/>
        <v>59.844961240310077</v>
      </c>
      <c r="F8" s="69">
        <f t="shared" si="2"/>
        <v>14099</v>
      </c>
      <c r="G8" s="222">
        <f t="shared" si="3"/>
        <v>67.809734513274336</v>
      </c>
    </row>
    <row r="9" spans="1:7" ht="14.4" customHeight="1" x14ac:dyDescent="0.3">
      <c r="A9" s="227" t="s">
        <v>129</v>
      </c>
      <c r="B9" s="65">
        <v>7</v>
      </c>
      <c r="C9" s="224">
        <f t="shared" si="0"/>
        <v>3.9847441225024191E-2</v>
      </c>
      <c r="D9" s="225">
        <v>2</v>
      </c>
      <c r="E9" s="226">
        <f t="shared" si="1"/>
        <v>6.2015503875968998E-2</v>
      </c>
      <c r="F9" s="69">
        <f t="shared" si="2"/>
        <v>9</v>
      </c>
      <c r="G9" s="222">
        <f t="shared" si="3"/>
        <v>4.3285879184301657E-2</v>
      </c>
    </row>
    <row r="10" spans="1:7" ht="14.4" customHeight="1" x14ac:dyDescent="0.3">
      <c r="A10" s="223" t="s">
        <v>130</v>
      </c>
      <c r="B10" s="65">
        <v>89</v>
      </c>
      <c r="C10" s="224">
        <f t="shared" si="0"/>
        <v>0.50663175271816474</v>
      </c>
      <c r="D10" s="225">
        <v>39</v>
      </c>
      <c r="E10" s="226">
        <f t="shared" si="1"/>
        <v>1.2093023255813953</v>
      </c>
      <c r="F10" s="69">
        <f t="shared" si="2"/>
        <v>128</v>
      </c>
      <c r="G10" s="222">
        <f t="shared" si="3"/>
        <v>0.61562139284340134</v>
      </c>
    </row>
    <row r="11" spans="1:7" ht="14.4" customHeight="1" x14ac:dyDescent="0.3">
      <c r="A11" s="223" t="s">
        <v>131</v>
      </c>
      <c r="B11" s="65">
        <v>1339</v>
      </c>
      <c r="C11" s="224">
        <f t="shared" si="0"/>
        <v>7.6222462571867711</v>
      </c>
      <c r="D11" s="225">
        <v>583</v>
      </c>
      <c r="E11" s="226">
        <f t="shared" si="1"/>
        <v>18.077519379844961</v>
      </c>
      <c r="F11" s="69">
        <f t="shared" si="2"/>
        <v>1922</v>
      </c>
      <c r="G11" s="222">
        <f t="shared" si="3"/>
        <v>9.2439399769141986</v>
      </c>
    </row>
    <row r="12" spans="1:7" ht="14.4" customHeight="1" thickBot="1" x14ac:dyDescent="0.35">
      <c r="A12" s="228" t="s">
        <v>132</v>
      </c>
      <c r="B12" s="229">
        <v>1403</v>
      </c>
      <c r="C12" s="230">
        <f t="shared" si="0"/>
        <v>7.9865657198155642</v>
      </c>
      <c r="D12" s="231">
        <v>370</v>
      </c>
      <c r="E12" s="232">
        <f t="shared" si="1"/>
        <v>11.472868217054263</v>
      </c>
      <c r="F12" s="233">
        <f t="shared" si="2"/>
        <v>1773</v>
      </c>
      <c r="G12" s="234">
        <f t="shared" si="3"/>
        <v>8.5273181993074267</v>
      </c>
    </row>
    <row r="13" spans="1:7" ht="14.4" customHeight="1" x14ac:dyDescent="0.3">
      <c r="A13" s="205"/>
    </row>
    <row r="14" spans="1:7" ht="14.4" customHeight="1" x14ac:dyDescent="0.3">
      <c r="A14" s="205"/>
    </row>
    <row r="15" spans="1:7" ht="14.4" customHeight="1" x14ac:dyDescent="0.3">
      <c r="A15" s="205"/>
    </row>
    <row r="16" spans="1:7" ht="14.4" customHeight="1" x14ac:dyDescent="0.3">
      <c r="A16" s="573" t="s">
        <v>133</v>
      </c>
      <c r="B16"/>
      <c r="C16"/>
    </row>
    <row r="17" spans="1:16" ht="14.4" customHeight="1" x14ac:dyDescent="0.3">
      <c r="A17" s="235"/>
      <c r="B17"/>
      <c r="C17"/>
    </row>
    <row r="18" spans="1:16" ht="14.4" customHeight="1" x14ac:dyDescent="0.3">
      <c r="H18" s="642"/>
      <c r="I18" s="236" t="s">
        <v>0</v>
      </c>
      <c r="J18" s="237" t="s">
        <v>1</v>
      </c>
    </row>
    <row r="19" spans="1:16" ht="14.4" customHeight="1" x14ac:dyDescent="0.3">
      <c r="H19" s="638" t="s">
        <v>260</v>
      </c>
      <c r="I19" s="639">
        <f>SUM(I20:I23)</f>
        <v>16164</v>
      </c>
      <c r="J19" s="640"/>
    </row>
    <row r="20" spans="1:16" ht="14.4" customHeight="1" x14ac:dyDescent="0.3">
      <c r="H20" s="238" t="s">
        <v>9</v>
      </c>
      <c r="I20" s="239">
        <f>B8</f>
        <v>12169</v>
      </c>
      <c r="J20" s="240">
        <f>I20/I$19</f>
        <v>0.75284583024003959</v>
      </c>
    </row>
    <row r="21" spans="1:16" ht="14.4" customHeight="1" x14ac:dyDescent="0.3">
      <c r="H21" s="238" t="s">
        <v>10</v>
      </c>
      <c r="I21" s="239">
        <f>B6</f>
        <v>2404</v>
      </c>
      <c r="J21" s="240">
        <f>I21/I$19</f>
        <v>0.14872556297946052</v>
      </c>
    </row>
    <row r="22" spans="1:16" ht="14.4" customHeight="1" x14ac:dyDescent="0.3">
      <c r="H22" s="241" t="s">
        <v>11</v>
      </c>
      <c r="I22" s="239">
        <f>B11</f>
        <v>1339</v>
      </c>
      <c r="J22" s="240">
        <f>I22/I$19</f>
        <v>8.2838406335065576E-2</v>
      </c>
    </row>
    <row r="23" spans="1:16" ht="14.4" customHeight="1" x14ac:dyDescent="0.3">
      <c r="H23" s="238" t="s">
        <v>134</v>
      </c>
      <c r="I23" s="239">
        <f>B7+B10+B9</f>
        <v>252</v>
      </c>
      <c r="J23" s="240">
        <f>I23/I$19</f>
        <v>1.5590200445434299E-2</v>
      </c>
    </row>
    <row r="26" spans="1:16" ht="14.4" customHeight="1" x14ac:dyDescent="0.3">
      <c r="P26" s="242"/>
    </row>
    <row r="27" spans="1:16" ht="14.4" customHeight="1" x14ac:dyDescent="0.3">
      <c r="B27"/>
      <c r="C27"/>
      <c r="H27" s="242" t="s">
        <v>135</v>
      </c>
      <c r="M27"/>
      <c r="N27"/>
    </row>
    <row r="28" spans="1:16" ht="14.4" customHeight="1" x14ac:dyDescent="0.3">
      <c r="B28"/>
      <c r="C28"/>
      <c r="H28" s="242" t="s">
        <v>136</v>
      </c>
      <c r="M28"/>
      <c r="N28"/>
    </row>
    <row r="29" spans="1:16" ht="14.4" customHeight="1" x14ac:dyDescent="0.3">
      <c r="B29"/>
      <c r="C29"/>
      <c r="H29" s="242" t="s">
        <v>137</v>
      </c>
      <c r="M29"/>
      <c r="N29"/>
    </row>
    <row r="30" spans="1:16" ht="14.4" customHeight="1" x14ac:dyDescent="0.3">
      <c r="B30"/>
      <c r="C30"/>
      <c r="H30" s="242" t="s">
        <v>138</v>
      </c>
    </row>
    <row r="31" spans="1:16" ht="14.4" customHeight="1" x14ac:dyDescent="0.3">
      <c r="B31"/>
      <c r="C31"/>
      <c r="H31" s="242" t="s">
        <v>141</v>
      </c>
    </row>
    <row r="32" spans="1:16" ht="14.4" customHeight="1" x14ac:dyDescent="0.3">
      <c r="B32"/>
      <c r="C32"/>
      <c r="H32" s="242" t="s">
        <v>139</v>
      </c>
    </row>
    <row r="33" spans="1:16" ht="14.4" customHeight="1" x14ac:dyDescent="0.3">
      <c r="B33" s="243"/>
      <c r="C33" s="243"/>
      <c r="H33" s="242" t="s">
        <v>140</v>
      </c>
    </row>
    <row r="34" spans="1:16" ht="14.4" customHeight="1" x14ac:dyDescent="0.3">
      <c r="A34" s="242" t="s">
        <v>12</v>
      </c>
      <c r="B34"/>
      <c r="C34"/>
      <c r="E34" s="242"/>
    </row>
    <row r="35" spans="1:16" ht="14.4" customHeight="1" x14ac:dyDescent="0.3">
      <c r="A35" s="242"/>
      <c r="B35"/>
      <c r="C35"/>
    </row>
    <row r="36" spans="1:16" ht="14.4" customHeight="1" x14ac:dyDescent="0.3">
      <c r="A36" s="242" t="s">
        <v>256</v>
      </c>
    </row>
    <row r="37" spans="1:16" ht="14.4" customHeight="1" x14ac:dyDescent="0.3">
      <c r="A37" s="205"/>
    </row>
    <row r="38" spans="1:16" ht="14.4" customHeight="1" x14ac:dyDescent="0.3">
      <c r="A38" s="573" t="s">
        <v>142</v>
      </c>
      <c r="B38"/>
      <c r="C38"/>
      <c r="P38" s="205"/>
    </row>
    <row r="39" spans="1:16" ht="14.4" customHeight="1" x14ac:dyDescent="0.3">
      <c r="A39" s="242"/>
      <c r="B39"/>
      <c r="C39"/>
      <c r="H39" s="642"/>
      <c r="I39" s="236" t="s">
        <v>0</v>
      </c>
      <c r="J39" s="237" t="s">
        <v>1</v>
      </c>
    </row>
    <row r="40" spans="1:16" ht="14.4" customHeight="1" x14ac:dyDescent="0.3">
      <c r="H40" s="638" t="s">
        <v>260</v>
      </c>
      <c r="I40" s="639">
        <f>SUM(I41:I44)</f>
        <v>2855</v>
      </c>
      <c r="J40" s="641"/>
    </row>
    <row r="41" spans="1:16" ht="14.4" customHeight="1" x14ac:dyDescent="0.3">
      <c r="H41" s="238" t="s">
        <v>9</v>
      </c>
      <c r="I41" s="239">
        <f>D8</f>
        <v>1930</v>
      </c>
      <c r="J41" s="240">
        <f>I41/I$40</f>
        <v>0.67600700525394042</v>
      </c>
    </row>
    <row r="42" spans="1:16" ht="14.4" customHeight="1" x14ac:dyDescent="0.3">
      <c r="H42" s="241" t="s">
        <v>11</v>
      </c>
      <c r="I42" s="239">
        <f>D11</f>
        <v>583</v>
      </c>
      <c r="J42" s="240">
        <f>I42/I$40</f>
        <v>0.20420315236427319</v>
      </c>
    </row>
    <row r="43" spans="1:16" ht="14.4" customHeight="1" x14ac:dyDescent="0.3">
      <c r="H43" s="238" t="s">
        <v>10</v>
      </c>
      <c r="I43" s="239">
        <f>D6</f>
        <v>234</v>
      </c>
      <c r="J43" s="240">
        <f>I43/I$40</f>
        <v>8.1961471103327493E-2</v>
      </c>
    </row>
    <row r="44" spans="1:16" ht="14.4" customHeight="1" x14ac:dyDescent="0.3">
      <c r="H44" s="238" t="s">
        <v>134</v>
      </c>
      <c r="I44" s="239">
        <f>D7+D10+D9</f>
        <v>108</v>
      </c>
      <c r="J44" s="240">
        <f>I44/I$40</f>
        <v>3.7828371278458846E-2</v>
      </c>
    </row>
    <row r="45" spans="1:16" ht="14.4" customHeight="1" x14ac:dyDescent="0.3">
      <c r="H45" s="242"/>
      <c r="I45"/>
      <c r="J45"/>
    </row>
    <row r="46" spans="1:16" ht="14.4" customHeight="1" x14ac:dyDescent="0.3">
      <c r="H46" s="242" t="s">
        <v>135</v>
      </c>
      <c r="I46"/>
      <c r="J46"/>
    </row>
    <row r="47" spans="1:16" ht="14.4" customHeight="1" x14ac:dyDescent="0.3">
      <c r="H47" s="242" t="s">
        <v>136</v>
      </c>
      <c r="I47"/>
      <c r="J47"/>
    </row>
    <row r="48" spans="1:16" ht="14.4" customHeight="1" x14ac:dyDescent="0.3">
      <c r="H48" s="242" t="s">
        <v>137</v>
      </c>
      <c r="I48"/>
      <c r="J48"/>
    </row>
    <row r="49" spans="1:10" ht="14.4" customHeight="1" x14ac:dyDescent="0.3">
      <c r="H49" s="242" t="s">
        <v>138</v>
      </c>
      <c r="I49"/>
      <c r="J49"/>
    </row>
    <row r="50" spans="1:10" ht="14.4" customHeight="1" x14ac:dyDescent="0.3">
      <c r="H50" s="242" t="s">
        <v>141</v>
      </c>
      <c r="I50"/>
      <c r="J50"/>
    </row>
    <row r="51" spans="1:10" ht="14.4" customHeight="1" x14ac:dyDescent="0.3">
      <c r="H51" s="242" t="s">
        <v>139</v>
      </c>
      <c r="I51"/>
      <c r="J51"/>
    </row>
    <row r="52" spans="1:10" ht="14.4" customHeight="1" x14ac:dyDescent="0.3">
      <c r="H52" s="242" t="s">
        <v>140</v>
      </c>
      <c r="I52"/>
      <c r="J52"/>
    </row>
    <row r="53" spans="1:10" ht="14.4" customHeight="1" x14ac:dyDescent="0.3">
      <c r="H53" s="242"/>
      <c r="I53"/>
      <c r="J53"/>
    </row>
    <row r="54" spans="1:10" ht="14.4" customHeight="1" x14ac:dyDescent="0.3">
      <c r="I54"/>
      <c r="J54"/>
    </row>
    <row r="55" spans="1:10" ht="14.4" customHeight="1" x14ac:dyDescent="0.3">
      <c r="I55"/>
      <c r="J55"/>
    </row>
    <row r="56" spans="1:10" ht="14.4" customHeight="1" x14ac:dyDescent="0.3">
      <c r="I56"/>
      <c r="J56"/>
    </row>
    <row r="57" spans="1:10" ht="14.4" customHeight="1" x14ac:dyDescent="0.3">
      <c r="A57" s="242" t="s">
        <v>12</v>
      </c>
    </row>
    <row r="58" spans="1:10" ht="14.4" customHeight="1" x14ac:dyDescent="0.3">
      <c r="A58" s="242"/>
    </row>
    <row r="59" spans="1:10" ht="14.4" customHeight="1" x14ac:dyDescent="0.3">
      <c r="A59" s="242" t="s">
        <v>256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2B24"/>
  </sheetPr>
  <dimension ref="A1:AP12"/>
  <sheetViews>
    <sheetView zoomScaleNormal="100" workbookViewId="0"/>
  </sheetViews>
  <sheetFormatPr defaultRowHeight="14.4" customHeight="1" x14ac:dyDescent="0.3"/>
  <cols>
    <col min="1" max="1" width="52.33203125" style="2" customWidth="1"/>
    <col min="2" max="2" width="11.33203125" style="2" customWidth="1"/>
    <col min="3" max="26" width="9.109375" style="2" customWidth="1"/>
    <col min="27" max="27" width="9.6640625" style="2" customWidth="1"/>
    <col min="28" max="30" width="10.44140625" style="2" customWidth="1"/>
    <col min="31" max="33" width="8.88671875" style="2"/>
    <col min="34" max="34" width="12.44140625" style="2" customWidth="1"/>
    <col min="35" max="35" width="17.44140625" style="2" customWidth="1"/>
    <col min="36" max="36" width="14.5546875" style="2" customWidth="1"/>
    <col min="37" max="37" width="19.44140625" style="2" customWidth="1"/>
    <col min="38" max="38" width="23.44140625" style="2" customWidth="1"/>
    <col min="39" max="39" width="17.44140625" style="2" customWidth="1"/>
    <col min="40" max="40" width="23.44140625" style="2" customWidth="1"/>
    <col min="41" max="41" width="17.5546875" style="2" customWidth="1"/>
    <col min="42" max="42" width="23.44140625" style="2" customWidth="1"/>
    <col min="43" max="43" width="17.33203125" style="2" customWidth="1"/>
    <col min="44" max="44" width="19" style="2" customWidth="1"/>
    <col min="45" max="45" width="21.44140625" style="2" customWidth="1"/>
    <col min="46" max="16384" width="8.88671875" style="2"/>
  </cols>
  <sheetData>
    <row r="1" spans="1:42" ht="14.4" customHeight="1" thickBot="1" x14ac:dyDescent="0.35">
      <c r="A1" s="573" t="s">
        <v>249</v>
      </c>
      <c r="B1" s="85"/>
      <c r="C1" s="8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42" ht="14.4" customHeight="1" thickBot="1" x14ac:dyDescent="0.35">
      <c r="A2" s="244"/>
      <c r="B2" s="37" t="s">
        <v>47</v>
      </c>
      <c r="C2" s="39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42" ht="14.4" customHeight="1" thickBot="1" x14ac:dyDescent="0.35">
      <c r="A3" s="246"/>
      <c r="B3" s="247" t="s">
        <v>0</v>
      </c>
      <c r="C3" s="248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42" ht="14.4" customHeight="1" thickBot="1" x14ac:dyDescent="0.35">
      <c r="A4" s="632" t="s">
        <v>125</v>
      </c>
      <c r="B4" s="589">
        <f>SUM(B5:B11)</f>
        <v>1558</v>
      </c>
      <c r="C4" s="630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L4" s="2" t="s">
        <v>13</v>
      </c>
      <c r="AN4" s="2" t="s">
        <v>14</v>
      </c>
    </row>
    <row r="5" spans="1:42" ht="14.4" customHeight="1" x14ac:dyDescent="0.3">
      <c r="A5" s="250" t="s">
        <v>126</v>
      </c>
      <c r="B5" s="251">
        <v>31</v>
      </c>
      <c r="C5" s="252">
        <f t="shared" ref="C5:C11" si="0">B5/B$4*100</f>
        <v>1.9897304236200259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H5" s="253" t="s">
        <v>15</v>
      </c>
      <c r="AI5" s="253" t="s">
        <v>16</v>
      </c>
      <c r="AJ5" s="253" t="s">
        <v>17</v>
      </c>
      <c r="AK5" s="253" t="s">
        <v>18</v>
      </c>
      <c r="AL5" s="254" t="s">
        <v>19</v>
      </c>
      <c r="AN5" s="2" t="s">
        <v>20</v>
      </c>
      <c r="AO5" s="2" t="s">
        <v>21</v>
      </c>
      <c r="AP5" s="2" t="s">
        <v>22</v>
      </c>
    </row>
    <row r="6" spans="1:42" ht="14.4" customHeight="1" x14ac:dyDescent="0.3">
      <c r="A6" s="255" t="s">
        <v>127</v>
      </c>
      <c r="B6" s="256">
        <v>33</v>
      </c>
      <c r="C6" s="257">
        <f t="shared" si="0"/>
        <v>2.1181001283697047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H6" s="258" t="s">
        <v>23</v>
      </c>
      <c r="AI6" s="258" t="s">
        <v>24</v>
      </c>
      <c r="AJ6" s="258" t="s">
        <v>25</v>
      </c>
      <c r="AK6" s="258" t="s">
        <v>24</v>
      </c>
      <c r="AL6" s="259">
        <v>31</v>
      </c>
      <c r="AN6" s="2" t="s">
        <v>24</v>
      </c>
      <c r="AO6" s="2" t="s">
        <v>24</v>
      </c>
    </row>
    <row r="7" spans="1:42" ht="14.4" customHeight="1" x14ac:dyDescent="0.3">
      <c r="A7" s="255" t="s">
        <v>128</v>
      </c>
      <c r="B7" s="256">
        <v>553</v>
      </c>
      <c r="C7" s="257">
        <f t="shared" si="0"/>
        <v>35.494223363286267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H7" s="258" t="s">
        <v>23</v>
      </c>
      <c r="AI7" s="258" t="s">
        <v>24</v>
      </c>
      <c r="AJ7" s="258" t="s">
        <v>25</v>
      </c>
      <c r="AK7" s="258" t="s">
        <v>26</v>
      </c>
      <c r="AL7" s="259">
        <v>33</v>
      </c>
      <c r="AN7" s="2" t="s">
        <v>24</v>
      </c>
      <c r="AO7" s="2" t="s">
        <v>26</v>
      </c>
    </row>
    <row r="8" spans="1:42" ht="14.4" customHeight="1" x14ac:dyDescent="0.3">
      <c r="A8" s="260" t="s">
        <v>129</v>
      </c>
      <c r="B8" s="256">
        <v>0</v>
      </c>
      <c r="C8" s="257">
        <f t="shared" si="0"/>
        <v>0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H8" s="258" t="s">
        <v>23</v>
      </c>
      <c r="AI8" s="258" t="s">
        <v>24</v>
      </c>
      <c r="AJ8" s="258" t="s">
        <v>25</v>
      </c>
      <c r="AK8" s="258" t="s">
        <v>27</v>
      </c>
      <c r="AL8" s="259">
        <v>553</v>
      </c>
      <c r="AN8" s="2" t="s">
        <v>24</v>
      </c>
      <c r="AO8" s="2" t="s">
        <v>27</v>
      </c>
    </row>
    <row r="9" spans="1:42" ht="14.4" customHeight="1" x14ac:dyDescent="0.3">
      <c r="A9" s="255" t="s">
        <v>130</v>
      </c>
      <c r="B9" s="256">
        <v>20</v>
      </c>
      <c r="C9" s="257">
        <f t="shared" si="0"/>
        <v>1.2836970474967908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H9" s="258" t="s">
        <v>23</v>
      </c>
      <c r="AI9" s="258" t="s">
        <v>26</v>
      </c>
      <c r="AJ9" s="258" t="s">
        <v>25</v>
      </c>
      <c r="AK9" s="258" t="s">
        <v>24</v>
      </c>
      <c r="AL9" s="261"/>
      <c r="AN9" s="2" t="s">
        <v>26</v>
      </c>
      <c r="AO9" s="2" t="s">
        <v>24</v>
      </c>
    </row>
    <row r="10" spans="1:42" ht="14.4" customHeight="1" x14ac:dyDescent="0.3">
      <c r="A10" s="255" t="s">
        <v>131</v>
      </c>
      <c r="B10" s="256">
        <v>233</v>
      </c>
      <c r="C10" s="257">
        <f t="shared" si="0"/>
        <v>14.955070603337612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H10" s="258" t="s">
        <v>23</v>
      </c>
      <c r="AI10" s="258" t="s">
        <v>26</v>
      </c>
      <c r="AJ10" s="258" t="s">
        <v>25</v>
      </c>
      <c r="AK10" s="258" t="s">
        <v>26</v>
      </c>
      <c r="AL10" s="259">
        <v>20</v>
      </c>
      <c r="AN10" s="2" t="s">
        <v>26</v>
      </c>
      <c r="AO10" s="2" t="s">
        <v>26</v>
      </c>
    </row>
    <row r="11" spans="1:42" ht="14.4" customHeight="1" thickBot="1" x14ac:dyDescent="0.35">
      <c r="A11" s="262" t="s">
        <v>132</v>
      </c>
      <c r="B11" s="263">
        <v>688</v>
      </c>
      <c r="C11" s="264">
        <f t="shared" si="0"/>
        <v>44.159178433889601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H11" s="258" t="s">
        <v>23</v>
      </c>
      <c r="AI11" s="258" t="s">
        <v>26</v>
      </c>
      <c r="AJ11" s="258" t="s">
        <v>25</v>
      </c>
      <c r="AK11" s="258" t="s">
        <v>27</v>
      </c>
      <c r="AL11" s="259">
        <v>233</v>
      </c>
      <c r="AN11" s="2" t="s">
        <v>26</v>
      </c>
      <c r="AO11" s="2" t="s">
        <v>27</v>
      </c>
    </row>
    <row r="12" spans="1:42" ht="14.4" customHeight="1" x14ac:dyDescent="0.3">
      <c r="A12" s="85" t="s">
        <v>53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L12" s="732">
        <f>'Table 2.9'!B9-SUM(AL6:AL11)</f>
        <v>688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2B24"/>
  </sheetPr>
  <dimension ref="A1:G18"/>
  <sheetViews>
    <sheetView zoomScaleNormal="100" workbookViewId="0"/>
  </sheetViews>
  <sheetFormatPr defaultRowHeight="14.4" customHeight="1" x14ac:dyDescent="0.3"/>
  <cols>
    <col min="1" max="1" width="34.44140625" customWidth="1"/>
  </cols>
  <sheetData>
    <row r="1" spans="1:7" ht="14.4" customHeight="1" thickBot="1" x14ac:dyDescent="0.35">
      <c r="A1" s="572" t="s">
        <v>143</v>
      </c>
      <c r="B1" s="185"/>
      <c r="C1" s="185"/>
      <c r="D1" s="185"/>
      <c r="E1" s="185"/>
      <c r="F1" s="198"/>
      <c r="G1" s="199"/>
    </row>
    <row r="2" spans="1:7" ht="14.4" customHeight="1" thickBot="1" x14ac:dyDescent="0.35">
      <c r="A2" s="266"/>
      <c r="B2" s="32" t="s">
        <v>34</v>
      </c>
      <c r="C2" s="33"/>
      <c r="D2" s="34"/>
      <c r="E2" s="35"/>
      <c r="F2" s="36" t="s">
        <v>48</v>
      </c>
      <c r="G2" s="39"/>
    </row>
    <row r="3" spans="1:7" ht="14.4" customHeight="1" thickBot="1" x14ac:dyDescent="0.35">
      <c r="A3" s="267"/>
      <c r="B3" s="737" t="s">
        <v>45</v>
      </c>
      <c r="C3" s="784"/>
      <c r="D3" s="785" t="s">
        <v>46</v>
      </c>
      <c r="E3" s="42"/>
      <c r="F3" s="740"/>
      <c r="G3" s="740"/>
    </row>
    <row r="4" spans="1:7" ht="14.4" customHeight="1" thickBot="1" x14ac:dyDescent="0.35">
      <c r="A4" s="268"/>
      <c r="B4" s="44" t="s">
        <v>0</v>
      </c>
      <c r="C4" s="216" t="s">
        <v>1</v>
      </c>
      <c r="D4" s="217" t="s">
        <v>0</v>
      </c>
      <c r="E4" s="47" t="s">
        <v>1</v>
      </c>
      <c r="F4" s="48" t="s">
        <v>0</v>
      </c>
      <c r="G4" s="49" t="s">
        <v>1</v>
      </c>
    </row>
    <row r="5" spans="1:7" ht="14.4" customHeight="1" thickBot="1" x14ac:dyDescent="0.35">
      <c r="A5" s="590" t="s">
        <v>144</v>
      </c>
      <c r="B5" s="652">
        <f>B6+B12+B18</f>
        <v>17567</v>
      </c>
      <c r="C5" s="653"/>
      <c r="D5" s="654">
        <f>D6+D12+D18</f>
        <v>3225</v>
      </c>
      <c r="E5" s="655"/>
      <c r="F5" s="656">
        <f>B5+D5</f>
        <v>20792</v>
      </c>
      <c r="G5" s="657"/>
    </row>
    <row r="6" spans="1:7" ht="14.4" customHeight="1" thickBot="1" x14ac:dyDescent="0.35">
      <c r="A6" s="643" t="s">
        <v>145</v>
      </c>
      <c r="B6" s="644">
        <f>SUM(B7:B8)</f>
        <v>15589</v>
      </c>
      <c r="C6" s="645">
        <f>B6/B$5*100</f>
        <v>88.740251608128872</v>
      </c>
      <c r="D6" s="646">
        <f>SUM(D7:D8)</f>
        <v>2585</v>
      </c>
      <c r="E6" s="647">
        <f>D6/D$5*100</f>
        <v>80.155038759689916</v>
      </c>
      <c r="F6" s="648">
        <f t="shared" ref="F6:F17" si="0">B6+D6</f>
        <v>18174</v>
      </c>
      <c r="G6" s="608">
        <f>F6/F$5*100</f>
        <v>87.408618699499812</v>
      </c>
    </row>
    <row r="7" spans="1:7" ht="14.4" customHeight="1" x14ac:dyDescent="0.3">
      <c r="A7" s="269" t="s">
        <v>146</v>
      </c>
      <c r="B7" s="270">
        <v>517</v>
      </c>
      <c r="C7" s="271">
        <f>B7/B$6*100</f>
        <v>3.3164410802488935</v>
      </c>
      <c r="D7" s="272">
        <v>278</v>
      </c>
      <c r="E7" s="273">
        <f>D7/D$6*100</f>
        <v>10.754352030947775</v>
      </c>
      <c r="F7" s="274">
        <f t="shared" si="0"/>
        <v>795</v>
      </c>
      <c r="G7" s="275">
        <f>F7/F$6*100</f>
        <v>4.3743809838230439</v>
      </c>
    </row>
    <row r="8" spans="1:7" ht="14.4" customHeight="1" x14ac:dyDescent="0.3">
      <c r="A8" s="276" t="s">
        <v>147</v>
      </c>
      <c r="B8" s="277">
        <f>SUM(B9:B11)</f>
        <v>15072</v>
      </c>
      <c r="C8" s="278">
        <f>B8/B$6*100</f>
        <v>96.683558919751107</v>
      </c>
      <c r="D8" s="279">
        <f>SUM(D9:D11)</f>
        <v>2307</v>
      </c>
      <c r="E8" s="280">
        <f>D8/D$6*100</f>
        <v>89.245647969052229</v>
      </c>
      <c r="F8" s="281">
        <f t="shared" si="0"/>
        <v>17379</v>
      </c>
      <c r="G8" s="282">
        <f>F8/F$6*100</f>
        <v>95.625619016176955</v>
      </c>
    </row>
    <row r="9" spans="1:7" ht="14.4" customHeight="1" x14ac:dyDescent="0.3">
      <c r="A9" s="283" t="s">
        <v>148</v>
      </c>
      <c r="B9" s="284">
        <v>12138</v>
      </c>
      <c r="C9" s="285">
        <f>B9/B$8*100</f>
        <v>80.533439490445858</v>
      </c>
      <c r="D9" s="286">
        <v>2158</v>
      </c>
      <c r="E9" s="287">
        <f>D9/D$8*100</f>
        <v>93.541395752058946</v>
      </c>
      <c r="F9" s="288">
        <f t="shared" si="0"/>
        <v>14296</v>
      </c>
      <c r="G9" s="289">
        <f>F9/F$8*100</f>
        <v>82.260199090856773</v>
      </c>
    </row>
    <row r="10" spans="1:7" ht="14.4" customHeight="1" x14ac:dyDescent="0.3">
      <c r="A10" s="283" t="s">
        <v>149</v>
      </c>
      <c r="B10" s="284">
        <v>544</v>
      </c>
      <c r="C10" s="285">
        <f>B10/B$8*100</f>
        <v>3.6093418259023355</v>
      </c>
      <c r="D10" s="286">
        <v>79</v>
      </c>
      <c r="E10" s="287">
        <f>D10/D$8*100</f>
        <v>3.4243606415257908</v>
      </c>
      <c r="F10" s="288">
        <f t="shared" si="0"/>
        <v>623</v>
      </c>
      <c r="G10" s="289">
        <f>F10/F$8*100</f>
        <v>3.584786236262155</v>
      </c>
    </row>
    <row r="11" spans="1:7" ht="14.4" customHeight="1" thickBot="1" x14ac:dyDescent="0.35">
      <c r="A11" s="291" t="s">
        <v>150</v>
      </c>
      <c r="B11" s="292">
        <v>2390</v>
      </c>
      <c r="C11" s="293">
        <f>B11/B$8*100</f>
        <v>15.857218683651805</v>
      </c>
      <c r="D11" s="294">
        <v>70</v>
      </c>
      <c r="E11" s="295">
        <f>D11/D$8*100</f>
        <v>3.034243606415258</v>
      </c>
      <c r="F11" s="296">
        <f t="shared" si="0"/>
        <v>2460</v>
      </c>
      <c r="G11" s="297">
        <f>F11/F$8*100</f>
        <v>14.155014672881064</v>
      </c>
    </row>
    <row r="12" spans="1:7" ht="14.4" customHeight="1" thickBot="1" x14ac:dyDescent="0.35">
      <c r="A12" s="643" t="s">
        <v>151</v>
      </c>
      <c r="B12" s="644">
        <f>SUM(B13:B14)</f>
        <v>720</v>
      </c>
      <c r="C12" s="645">
        <f>B12/B$5*100</f>
        <v>4.098593954573917</v>
      </c>
      <c r="D12" s="646">
        <f>SUM(D13:D14)</f>
        <v>377</v>
      </c>
      <c r="E12" s="647">
        <f>D12/D$5*100</f>
        <v>11.689922480620154</v>
      </c>
      <c r="F12" s="648">
        <f t="shared" si="0"/>
        <v>1097</v>
      </c>
      <c r="G12" s="608">
        <f>F12/F$5*100</f>
        <v>5.2760677183532128</v>
      </c>
    </row>
    <row r="13" spans="1:7" ht="14.4" customHeight="1" x14ac:dyDescent="0.3">
      <c r="A13" s="269" t="s">
        <v>146</v>
      </c>
      <c r="B13" s="270">
        <v>12</v>
      </c>
      <c r="C13" s="271">
        <f>B13/B$12*100</f>
        <v>1.6666666666666667</v>
      </c>
      <c r="D13" s="272">
        <v>19</v>
      </c>
      <c r="E13" s="273">
        <f>D13/D$12*100</f>
        <v>5.0397877984084882</v>
      </c>
      <c r="F13" s="274">
        <f t="shared" si="0"/>
        <v>31</v>
      </c>
      <c r="G13" s="275">
        <f>F13/F$12*100</f>
        <v>2.8258887876025525</v>
      </c>
    </row>
    <row r="14" spans="1:7" ht="14.4" customHeight="1" x14ac:dyDescent="0.3">
      <c r="A14" s="276" t="s">
        <v>147</v>
      </c>
      <c r="B14" s="277">
        <f>SUM(B15:B17)</f>
        <v>708</v>
      </c>
      <c r="C14" s="278">
        <f>B14/B$12*100</f>
        <v>98.333333333333329</v>
      </c>
      <c r="D14" s="279">
        <f>SUM(D15:D17)</f>
        <v>358</v>
      </c>
      <c r="E14" s="280">
        <f>D14/D$12*100</f>
        <v>94.960212201591503</v>
      </c>
      <c r="F14" s="281">
        <f t="shared" si="0"/>
        <v>1066</v>
      </c>
      <c r="G14" s="282">
        <f>F14/F$12*100</f>
        <v>97.174111212397449</v>
      </c>
    </row>
    <row r="15" spans="1:7" ht="14.4" customHeight="1" x14ac:dyDescent="0.3">
      <c r="A15" s="283" t="s">
        <v>148</v>
      </c>
      <c r="B15" s="284">
        <v>666</v>
      </c>
      <c r="C15" s="285">
        <f>B15/B$14*100</f>
        <v>94.067796610169495</v>
      </c>
      <c r="D15" s="286">
        <v>325</v>
      </c>
      <c r="E15" s="287">
        <f>D15/D$14*100</f>
        <v>90.782122905027933</v>
      </c>
      <c r="F15" s="288">
        <f t="shared" si="0"/>
        <v>991</v>
      </c>
      <c r="G15" s="289">
        <f>F15/F$14*100</f>
        <v>92.964352720450279</v>
      </c>
    </row>
    <row r="16" spans="1:7" ht="14.4" customHeight="1" x14ac:dyDescent="0.3">
      <c r="A16" s="290" t="s">
        <v>149</v>
      </c>
      <c r="B16" s="284">
        <v>29</v>
      </c>
      <c r="C16" s="285">
        <f>B16/B$14*100</f>
        <v>4.0960451977401124</v>
      </c>
      <c r="D16" s="286">
        <v>28</v>
      </c>
      <c r="E16" s="287">
        <f>D16/D$14*100</f>
        <v>7.8212290502793298</v>
      </c>
      <c r="F16" s="288">
        <f t="shared" si="0"/>
        <v>57</v>
      </c>
      <c r="G16" s="289">
        <f>F16/F$14*100</f>
        <v>5.3470919324577864</v>
      </c>
    </row>
    <row r="17" spans="1:7" ht="14.4" customHeight="1" thickBot="1" x14ac:dyDescent="0.35">
      <c r="A17" s="291" t="s">
        <v>150</v>
      </c>
      <c r="B17" s="292">
        <v>13</v>
      </c>
      <c r="C17" s="293">
        <f>B17/B$14*100</f>
        <v>1.8361581920903955</v>
      </c>
      <c r="D17" s="294">
        <v>5</v>
      </c>
      <c r="E17" s="295">
        <f>D17/D$14*100</f>
        <v>1.3966480446927374</v>
      </c>
      <c r="F17" s="296">
        <f t="shared" si="0"/>
        <v>18</v>
      </c>
      <c r="G17" s="297">
        <f>F17/F$14*100</f>
        <v>1.6885553470919326</v>
      </c>
    </row>
    <row r="18" spans="1:7" ht="14.4" customHeight="1" thickBot="1" x14ac:dyDescent="0.35">
      <c r="A18" s="649" t="s">
        <v>152</v>
      </c>
      <c r="B18" s="650">
        <v>1258</v>
      </c>
      <c r="C18" s="645">
        <f>B18/B$5*100</f>
        <v>7.1611544372972054</v>
      </c>
      <c r="D18" s="651">
        <v>263</v>
      </c>
      <c r="E18" s="647">
        <f>D18/D$5*100</f>
        <v>8.1550387596899228</v>
      </c>
      <c r="F18" s="648">
        <f>B18+D18</f>
        <v>1521</v>
      </c>
      <c r="G18" s="608">
        <f>F18/F$5*100</f>
        <v>7.3153135821469801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03192"/>
  </sheetPr>
  <dimension ref="A1:D13"/>
  <sheetViews>
    <sheetView zoomScaleNormal="100" workbookViewId="0"/>
  </sheetViews>
  <sheetFormatPr defaultColWidth="9.109375" defaultRowHeight="14.4" customHeight="1" x14ac:dyDescent="0.3"/>
  <cols>
    <col min="1" max="1" width="50.109375" style="26" customWidth="1"/>
    <col min="2" max="2" width="8.6640625" style="26" customWidth="1"/>
    <col min="3" max="3" width="8.6640625" style="27" customWidth="1"/>
    <col min="4" max="4" width="14.6640625" style="27" bestFit="1" customWidth="1"/>
    <col min="5" max="16384" width="9.109375" style="26"/>
  </cols>
  <sheetData>
    <row r="1" spans="1:4" s="16" customFormat="1" ht="14.4" customHeight="1" thickBot="1" x14ac:dyDescent="0.35">
      <c r="A1" s="570" t="s">
        <v>153</v>
      </c>
      <c r="B1" s="198"/>
      <c r="C1" s="199"/>
      <c r="D1" s="199"/>
    </row>
    <row r="2" spans="1:4" s="16" customFormat="1" ht="29.4" customHeight="1" thickBot="1" x14ac:dyDescent="0.35">
      <c r="A2" s="298"/>
      <c r="B2" s="52" t="s">
        <v>0</v>
      </c>
      <c r="C2" s="765" t="s">
        <v>1</v>
      </c>
      <c r="D2" s="299" t="s">
        <v>258</v>
      </c>
    </row>
    <row r="3" spans="1:4" s="16" customFormat="1" ht="14.4" customHeight="1" thickBot="1" x14ac:dyDescent="0.35">
      <c r="A3" s="590" t="s">
        <v>32</v>
      </c>
      <c r="B3" s="766">
        <f>B4+B7</f>
        <v>19402</v>
      </c>
      <c r="C3" s="767"/>
      <c r="D3" s="658">
        <v>56.33</v>
      </c>
    </row>
    <row r="4" spans="1:4" s="16" customFormat="1" ht="14.4" customHeight="1" thickBot="1" x14ac:dyDescent="0.35">
      <c r="A4" s="661" t="s">
        <v>33</v>
      </c>
      <c r="B4" s="768">
        <f>SUM(B5:B6)</f>
        <v>18350</v>
      </c>
      <c r="C4" s="769">
        <f>B4/B$3*100</f>
        <v>94.577878569219664</v>
      </c>
      <c r="D4" s="660">
        <v>58.65</v>
      </c>
    </row>
    <row r="5" spans="1:4" s="16" customFormat="1" ht="14.4" customHeight="1" x14ac:dyDescent="0.3">
      <c r="A5" s="300" t="s">
        <v>154</v>
      </c>
      <c r="B5" s="770">
        <v>14969</v>
      </c>
      <c r="C5" s="771">
        <f>B5/B$4*100</f>
        <v>81.574931880108991</v>
      </c>
      <c r="D5" s="301"/>
    </row>
    <row r="6" spans="1:4" s="16" customFormat="1" ht="14.4" customHeight="1" thickBot="1" x14ac:dyDescent="0.35">
      <c r="A6" s="302" t="s">
        <v>155</v>
      </c>
      <c r="B6" s="772">
        <v>3381</v>
      </c>
      <c r="C6" s="773">
        <f>B6/B$4*100</f>
        <v>18.425068119891009</v>
      </c>
      <c r="D6" s="303"/>
    </row>
    <row r="7" spans="1:4" s="16" customFormat="1" ht="14.4" customHeight="1" thickBot="1" x14ac:dyDescent="0.35">
      <c r="A7" s="659" t="s">
        <v>38</v>
      </c>
      <c r="B7" s="774">
        <f>SUM(B8:B11)</f>
        <v>1052</v>
      </c>
      <c r="C7" s="769">
        <f>B7/B$3*100</f>
        <v>5.422121430780332</v>
      </c>
      <c r="D7" s="660">
        <v>33.32</v>
      </c>
    </row>
    <row r="8" spans="1:4" s="16" customFormat="1" ht="14.4" customHeight="1" x14ac:dyDescent="0.3">
      <c r="A8" s="304" t="s">
        <v>156</v>
      </c>
      <c r="B8" s="775">
        <v>238</v>
      </c>
      <c r="C8" s="771">
        <f>B8/B$7*100</f>
        <v>22.623574144486692</v>
      </c>
      <c r="D8" s="301"/>
    </row>
    <row r="9" spans="1:4" s="16" customFormat="1" ht="14.4" customHeight="1" x14ac:dyDescent="0.3">
      <c r="A9" s="305" t="s">
        <v>40</v>
      </c>
      <c r="B9" s="776">
        <v>771</v>
      </c>
      <c r="C9" s="777">
        <f>B9/B$7*100</f>
        <v>73.288973384030413</v>
      </c>
      <c r="D9" s="306"/>
    </row>
    <row r="10" spans="1:4" s="16" customFormat="1" ht="14.4" customHeight="1" x14ac:dyDescent="0.3">
      <c r="A10" s="305" t="s">
        <v>157</v>
      </c>
      <c r="B10" s="776">
        <v>36</v>
      </c>
      <c r="C10" s="777">
        <f>B10/B$7*100</f>
        <v>3.4220532319391634</v>
      </c>
      <c r="D10" s="306"/>
    </row>
    <row r="11" spans="1:4" s="16" customFormat="1" ht="14.4" customHeight="1" thickBot="1" x14ac:dyDescent="0.35">
      <c r="A11" s="307" t="s">
        <v>158</v>
      </c>
      <c r="B11" s="778">
        <v>7</v>
      </c>
      <c r="C11" s="779">
        <f>B11/B$7*100</f>
        <v>0.66539923954372615</v>
      </c>
      <c r="D11" s="303"/>
    </row>
    <row r="12" spans="1:4" s="16" customFormat="1" ht="14.4" customHeight="1" x14ac:dyDescent="0.3">
      <c r="A12" s="204" t="s">
        <v>259</v>
      </c>
      <c r="B12" s="26"/>
      <c r="C12" s="27"/>
      <c r="D12" s="27"/>
    </row>
    <row r="13" spans="1:4" ht="14.4" customHeight="1" x14ac:dyDescent="0.3">
      <c r="A13" s="204" t="s">
        <v>159</v>
      </c>
      <c r="C13" s="26"/>
      <c r="D13" s="26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303192"/>
  </sheetPr>
  <dimension ref="A1:I14"/>
  <sheetViews>
    <sheetView zoomScaleNormal="100" workbookViewId="0"/>
  </sheetViews>
  <sheetFormatPr defaultColWidth="9.109375" defaultRowHeight="14.4" customHeight="1" x14ac:dyDescent="0.3"/>
  <cols>
    <col min="1" max="1" width="32" style="26" customWidth="1"/>
    <col min="2" max="2" width="11.6640625" style="26" customWidth="1"/>
    <col min="3" max="3" width="9.6640625" style="27" customWidth="1"/>
    <col min="4" max="4" width="9.6640625" style="86" customWidth="1"/>
    <col min="5" max="5" width="9.6640625" style="27" customWidth="1"/>
    <col min="6" max="9" width="9.6640625" style="26" customWidth="1"/>
    <col min="10" max="16384" width="9.109375" style="26"/>
  </cols>
  <sheetData>
    <row r="1" spans="1:9" ht="14.4" customHeight="1" thickBot="1" x14ac:dyDescent="0.35">
      <c r="A1" s="570" t="s">
        <v>163</v>
      </c>
      <c r="B1" s="88"/>
      <c r="C1" s="89"/>
      <c r="D1" s="88"/>
      <c r="E1" s="89"/>
      <c r="F1" s="308"/>
      <c r="G1" s="88"/>
      <c r="H1" s="88"/>
      <c r="I1" s="88"/>
    </row>
    <row r="2" spans="1:9" ht="14.4" customHeight="1" thickBot="1" x14ac:dyDescent="0.35">
      <c r="A2" s="309"/>
      <c r="B2" s="160" t="s">
        <v>33</v>
      </c>
      <c r="C2" s="310"/>
      <c r="D2" s="161"/>
      <c r="E2" s="162"/>
      <c r="F2" s="311" t="s">
        <v>47</v>
      </c>
      <c r="G2" s="312"/>
      <c r="H2" s="36" t="s">
        <v>48</v>
      </c>
      <c r="I2" s="313"/>
    </row>
    <row r="3" spans="1:9" ht="14.4" customHeight="1" thickBot="1" x14ac:dyDescent="0.35">
      <c r="A3" s="314"/>
      <c r="B3" s="160" t="s">
        <v>160</v>
      </c>
      <c r="C3" s="161"/>
      <c r="D3" s="161" t="s">
        <v>161</v>
      </c>
      <c r="E3" s="162"/>
      <c r="F3" s="315"/>
      <c r="G3" s="316"/>
      <c r="H3" s="317"/>
      <c r="I3" s="317"/>
    </row>
    <row r="4" spans="1:9" ht="14.4" customHeight="1" thickBot="1" x14ac:dyDescent="0.35">
      <c r="A4" s="318"/>
      <c r="B4" s="44" t="s">
        <v>0</v>
      </c>
      <c r="C4" s="45" t="s">
        <v>1</v>
      </c>
      <c r="D4" s="319" t="s">
        <v>0</v>
      </c>
      <c r="E4" s="95" t="s">
        <v>1</v>
      </c>
      <c r="F4" s="50" t="s">
        <v>0</v>
      </c>
      <c r="G4" s="47" t="s">
        <v>1</v>
      </c>
      <c r="H4" s="164" t="s">
        <v>0</v>
      </c>
      <c r="I4" s="49" t="s">
        <v>1</v>
      </c>
    </row>
    <row r="5" spans="1:9" ht="14.4" customHeight="1" thickBot="1" x14ac:dyDescent="0.35">
      <c r="A5" s="579" t="s">
        <v>49</v>
      </c>
      <c r="B5" s="662">
        <f>SUM(B6:B8)</f>
        <v>14969</v>
      </c>
      <c r="C5" s="663"/>
      <c r="D5" s="664">
        <f>SUM(D6:D8)</f>
        <v>3381</v>
      </c>
      <c r="E5" s="665"/>
      <c r="F5" s="666">
        <f>SUM(F6:F8)</f>
        <v>1052</v>
      </c>
      <c r="G5" s="667"/>
      <c r="H5" s="668">
        <f>B5+D5+F5</f>
        <v>19402</v>
      </c>
      <c r="I5" s="669"/>
    </row>
    <row r="6" spans="1:9" ht="14.4" customHeight="1" x14ac:dyDescent="0.3">
      <c r="A6" s="54" t="s">
        <v>50</v>
      </c>
      <c r="B6" s="101">
        <v>3476</v>
      </c>
      <c r="C6" s="320">
        <f>B6/B$5*100</f>
        <v>23.221324069744139</v>
      </c>
      <c r="D6" s="321">
        <v>415</v>
      </c>
      <c r="E6" s="100">
        <f>D6/D$5*100</f>
        <v>12.274475007394262</v>
      </c>
      <c r="F6" s="143">
        <v>228</v>
      </c>
      <c r="G6" s="221">
        <f>F6/F$5*100</f>
        <v>21.673003802281368</v>
      </c>
      <c r="H6" s="322">
        <f t="shared" ref="H6:H8" si="0">B6+D6+F6</f>
        <v>4119</v>
      </c>
      <c r="I6" s="323">
        <f>H6/H$5*100</f>
        <v>21.229770126791053</v>
      </c>
    </row>
    <row r="7" spans="1:9" ht="14.4" customHeight="1" x14ac:dyDescent="0.3">
      <c r="A7" s="64" t="s">
        <v>51</v>
      </c>
      <c r="B7" s="124">
        <v>11433</v>
      </c>
      <c r="C7" s="324">
        <f>B7/B$5*100</f>
        <v>76.377847551606664</v>
      </c>
      <c r="D7" s="325">
        <v>2940</v>
      </c>
      <c r="E7" s="326">
        <f>D7/D$5*100</f>
        <v>86.956521739130437</v>
      </c>
      <c r="F7" s="147">
        <v>822</v>
      </c>
      <c r="G7" s="226">
        <f>F7/F$5*100</f>
        <v>78.136882129277566</v>
      </c>
      <c r="H7" s="327">
        <f t="shared" si="0"/>
        <v>15195</v>
      </c>
      <c r="I7" s="222">
        <f>H7/H$5*100</f>
        <v>78.316668384702609</v>
      </c>
    </row>
    <row r="8" spans="1:9" ht="14.4" customHeight="1" thickBot="1" x14ac:dyDescent="0.35">
      <c r="A8" s="75" t="s">
        <v>52</v>
      </c>
      <c r="B8" s="134">
        <v>60</v>
      </c>
      <c r="C8" s="328">
        <f>B8/B$5*100</f>
        <v>0.40082837864920839</v>
      </c>
      <c r="D8" s="329">
        <v>26</v>
      </c>
      <c r="E8" s="330">
        <f>D8/D$5*100</f>
        <v>0.76900325347530318</v>
      </c>
      <c r="F8" s="155">
        <v>2</v>
      </c>
      <c r="G8" s="331">
        <f>F8/F$5*100</f>
        <v>0.19011406844106463</v>
      </c>
      <c r="H8" s="332">
        <f t="shared" si="0"/>
        <v>88</v>
      </c>
      <c r="I8" s="333">
        <f>H8/H$5*100</f>
        <v>0.45356148850633954</v>
      </c>
    </row>
    <row r="9" spans="1:9" ht="14.4" customHeight="1" x14ac:dyDescent="0.3">
      <c r="A9" s="733" t="s">
        <v>162</v>
      </c>
    </row>
    <row r="10" spans="1:9" ht="14.4" customHeight="1" x14ac:dyDescent="0.3">
      <c r="A10" s="334"/>
    </row>
    <row r="11" spans="1:9" ht="14.4" customHeight="1" x14ac:dyDescent="0.3">
      <c r="A11" s="334"/>
    </row>
    <row r="12" spans="1:9" ht="14.4" customHeight="1" x14ac:dyDescent="0.3">
      <c r="A12" s="334"/>
    </row>
    <row r="13" spans="1:9" ht="14.4" customHeight="1" x14ac:dyDescent="0.3">
      <c r="A13" s="334"/>
    </row>
    <row r="14" spans="1:9" ht="14.4" customHeight="1" x14ac:dyDescent="0.3">
      <c r="A14" s="33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303192"/>
  </sheetPr>
  <dimension ref="A1:I27"/>
  <sheetViews>
    <sheetView zoomScaleNormal="100" workbookViewId="0"/>
  </sheetViews>
  <sheetFormatPr defaultColWidth="9.109375" defaultRowHeight="14.4" customHeight="1" x14ac:dyDescent="0.3"/>
  <cols>
    <col min="1" max="1" width="17.33203125" style="26" customWidth="1"/>
    <col min="2" max="2" width="9.6640625" style="26" customWidth="1"/>
    <col min="3" max="3" width="9.6640625" style="27" customWidth="1"/>
    <col min="4" max="4" width="9.6640625" style="86" customWidth="1"/>
    <col min="5" max="5" width="9.6640625" style="27" customWidth="1"/>
    <col min="6" max="8" width="9.6640625" style="26" customWidth="1"/>
    <col min="9" max="9" width="10.109375" style="26" customWidth="1"/>
    <col min="10" max="16384" width="9.109375" style="26"/>
  </cols>
  <sheetData>
    <row r="1" spans="1:9" ht="14.4" customHeight="1" thickBot="1" x14ac:dyDescent="0.35">
      <c r="A1" s="566" t="s">
        <v>164</v>
      </c>
      <c r="B1" s="28"/>
      <c r="C1" s="29"/>
      <c r="D1" s="28"/>
      <c r="E1" s="28"/>
      <c r="F1" s="28"/>
      <c r="G1" s="28"/>
      <c r="H1" s="28"/>
      <c r="I1" s="28"/>
    </row>
    <row r="2" spans="1:9" ht="14.4" customHeight="1" thickBot="1" x14ac:dyDescent="0.35">
      <c r="A2" s="335"/>
      <c r="B2" s="160" t="s">
        <v>33</v>
      </c>
      <c r="C2" s="310"/>
      <c r="D2" s="161"/>
      <c r="E2" s="162"/>
      <c r="F2" s="311" t="s">
        <v>47</v>
      </c>
      <c r="G2" s="312"/>
      <c r="H2" s="36" t="s">
        <v>48</v>
      </c>
      <c r="I2" s="313"/>
    </row>
    <row r="3" spans="1:9" ht="14.4" customHeight="1" thickBot="1" x14ac:dyDescent="0.35">
      <c r="A3" s="336"/>
      <c r="B3" s="160" t="s">
        <v>160</v>
      </c>
      <c r="C3" s="161"/>
      <c r="D3" s="161" t="s">
        <v>161</v>
      </c>
      <c r="E3" s="162"/>
      <c r="F3" s="315"/>
      <c r="G3" s="316"/>
      <c r="H3" s="317"/>
      <c r="I3" s="317"/>
    </row>
    <row r="4" spans="1:9" ht="14.4" customHeight="1" thickBot="1" x14ac:dyDescent="0.35">
      <c r="A4" s="337"/>
      <c r="B4" s="338" t="s">
        <v>0</v>
      </c>
      <c r="C4" s="339" t="s">
        <v>1</v>
      </c>
      <c r="D4" s="340" t="s">
        <v>0</v>
      </c>
      <c r="E4" s="341" t="s">
        <v>1</v>
      </c>
      <c r="F4" s="342" t="s">
        <v>0</v>
      </c>
      <c r="G4" s="343" t="s">
        <v>1</v>
      </c>
      <c r="H4" s="344" t="s">
        <v>0</v>
      </c>
      <c r="I4" s="345" t="s">
        <v>1</v>
      </c>
    </row>
    <row r="5" spans="1:9" ht="14.4" customHeight="1" thickBot="1" x14ac:dyDescent="0.35">
      <c r="A5" s="590" t="s">
        <v>55</v>
      </c>
      <c r="B5" s="676">
        <f>SUM(B6:B7)</f>
        <v>14969</v>
      </c>
      <c r="C5" s="677"/>
      <c r="D5" s="678">
        <f>SUM(D6:D7)</f>
        <v>3381</v>
      </c>
      <c r="E5" s="679"/>
      <c r="F5" s="680">
        <f>SUM(F6:F7)</f>
        <v>1052</v>
      </c>
      <c r="G5" s="681"/>
      <c r="H5" s="682">
        <f>B5+D5+F5</f>
        <v>19402</v>
      </c>
      <c r="I5" s="683"/>
    </row>
    <row r="6" spans="1:9" ht="14.4" customHeight="1" x14ac:dyDescent="0.3">
      <c r="A6" s="97" t="s">
        <v>56</v>
      </c>
      <c r="B6" s="101">
        <v>5064</v>
      </c>
      <c r="C6" s="219">
        <f>B6/B$5*100</f>
        <v>33.829915157993184</v>
      </c>
      <c r="D6" s="346">
        <v>1288</v>
      </c>
      <c r="E6" s="100">
        <f>D6/D$5*100</f>
        <v>38.095238095238095</v>
      </c>
      <c r="F6" s="143">
        <v>354</v>
      </c>
      <c r="G6" s="221">
        <f>F6/F$5*100</f>
        <v>33.650190114068437</v>
      </c>
      <c r="H6" s="209">
        <f t="shared" ref="H6:H7" si="0">B6+D6+F6</f>
        <v>6706</v>
      </c>
      <c r="I6" s="98">
        <f>H6/H$5*100</f>
        <v>34.563447067312644</v>
      </c>
    </row>
    <row r="7" spans="1:9" ht="14.4" customHeight="1" thickBot="1" x14ac:dyDescent="0.35">
      <c r="A7" s="102" t="s">
        <v>57</v>
      </c>
      <c r="B7" s="134">
        <v>9905</v>
      </c>
      <c r="C7" s="347">
        <f>B7/B$5*100</f>
        <v>66.170084842006816</v>
      </c>
      <c r="D7" s="348">
        <v>2093</v>
      </c>
      <c r="E7" s="106">
        <f>D7/D$5*100</f>
        <v>61.904761904761905</v>
      </c>
      <c r="F7" s="151">
        <v>698</v>
      </c>
      <c r="G7" s="349">
        <f>F7/F$5*100</f>
        <v>66.349809885931549</v>
      </c>
      <c r="H7" s="350">
        <f t="shared" si="0"/>
        <v>12696</v>
      </c>
      <c r="I7" s="104">
        <f>H7/H$5*100</f>
        <v>65.436552932687349</v>
      </c>
    </row>
    <row r="8" spans="1:9" ht="14.4" customHeight="1" thickBot="1" x14ac:dyDescent="0.35">
      <c r="A8" s="590" t="s">
        <v>58</v>
      </c>
      <c r="B8" s="685"/>
      <c r="C8" s="686"/>
      <c r="D8" s="685"/>
      <c r="E8" s="686"/>
      <c r="F8" s="685"/>
      <c r="G8" s="686"/>
      <c r="H8" s="685"/>
      <c r="I8" s="684"/>
    </row>
    <row r="9" spans="1:9" ht="14.4" customHeight="1" thickBot="1" x14ac:dyDescent="0.35">
      <c r="A9" s="602" t="s">
        <v>56</v>
      </c>
      <c r="B9" s="662">
        <f>SUM(B12:B17)</f>
        <v>5064</v>
      </c>
      <c r="C9" s="670"/>
      <c r="D9" s="671">
        <f>SUM(D12:D17)</f>
        <v>1288</v>
      </c>
      <c r="E9" s="672"/>
      <c r="F9" s="666">
        <f>SUM(F12:F17)</f>
        <v>354</v>
      </c>
      <c r="G9" s="673"/>
      <c r="H9" s="674">
        <f>B9+D9+F9</f>
        <v>6706</v>
      </c>
      <c r="I9" s="675"/>
    </row>
    <row r="10" spans="1:9" ht="14.4" customHeight="1" x14ac:dyDescent="0.3">
      <c r="A10" s="97" t="s">
        <v>59</v>
      </c>
      <c r="B10" s="101">
        <v>69</v>
      </c>
      <c r="C10" s="351"/>
      <c r="D10" s="346">
        <v>66</v>
      </c>
      <c r="E10" s="352"/>
      <c r="F10" s="143">
        <v>68</v>
      </c>
      <c r="G10" s="353"/>
      <c r="H10" s="209">
        <v>68</v>
      </c>
      <c r="I10" s="354"/>
    </row>
    <row r="11" spans="1:9" ht="14.4" customHeight="1" x14ac:dyDescent="0.3">
      <c r="A11" s="113" t="s">
        <v>60</v>
      </c>
      <c r="B11" s="124">
        <v>8.9077302239731662</v>
      </c>
      <c r="C11" s="355"/>
      <c r="D11" s="356">
        <v>9.5040515926010567</v>
      </c>
      <c r="E11" s="357"/>
      <c r="F11" s="147">
        <v>10.146186244543999</v>
      </c>
      <c r="G11" s="358"/>
      <c r="H11" s="210">
        <v>9.1558014151718545</v>
      </c>
      <c r="I11" s="359"/>
    </row>
    <row r="12" spans="1:9" ht="14.4" customHeight="1" x14ac:dyDescent="0.3">
      <c r="A12" s="119" t="s">
        <v>2</v>
      </c>
      <c r="B12" s="124">
        <v>33</v>
      </c>
      <c r="C12" s="224">
        <f>B12/B$9*100</f>
        <v>0.65165876777251186</v>
      </c>
      <c r="D12" s="356">
        <v>22</v>
      </c>
      <c r="E12" s="326">
        <f t="shared" ref="E12:E17" si="1">D12/D$9*100</f>
        <v>1.7080745341614907</v>
      </c>
      <c r="F12" s="147">
        <v>4</v>
      </c>
      <c r="G12" s="226">
        <f t="shared" ref="G12:G17" si="2">F12/F$9*100</f>
        <v>1.1299435028248588</v>
      </c>
      <c r="H12" s="210">
        <f t="shared" ref="H12:H17" si="3">B12+D12+F12</f>
        <v>59</v>
      </c>
      <c r="I12" s="360">
        <f t="shared" ref="I12:I17" si="4">H12/H$9*100</f>
        <v>0.87980912615568152</v>
      </c>
    </row>
    <row r="13" spans="1:9" ht="14.4" customHeight="1" x14ac:dyDescent="0.3">
      <c r="A13" s="119" t="s">
        <v>3</v>
      </c>
      <c r="B13" s="124">
        <v>262</v>
      </c>
      <c r="C13" s="224">
        <f t="shared" ref="C13:C17" si="5">B13/B$9*100</f>
        <v>5.1737756714060028</v>
      </c>
      <c r="D13" s="356">
        <v>116</v>
      </c>
      <c r="E13" s="326">
        <f t="shared" si="1"/>
        <v>9.0062111801242235</v>
      </c>
      <c r="F13" s="147">
        <v>35</v>
      </c>
      <c r="G13" s="226">
        <f t="shared" si="2"/>
        <v>9.8870056497175138</v>
      </c>
      <c r="H13" s="210">
        <f t="shared" si="3"/>
        <v>413</v>
      </c>
      <c r="I13" s="360">
        <f t="shared" si="4"/>
        <v>6.15866388308977</v>
      </c>
    </row>
    <row r="14" spans="1:9" ht="14.4" customHeight="1" x14ac:dyDescent="0.3">
      <c r="A14" s="119" t="s">
        <v>4</v>
      </c>
      <c r="B14" s="124">
        <v>1149</v>
      </c>
      <c r="C14" s="224">
        <f t="shared" si="5"/>
        <v>22.689573459715639</v>
      </c>
      <c r="D14" s="356">
        <v>361</v>
      </c>
      <c r="E14" s="326">
        <f t="shared" si="1"/>
        <v>28.027950310559007</v>
      </c>
      <c r="F14" s="147">
        <v>76</v>
      </c>
      <c r="G14" s="226">
        <f t="shared" si="2"/>
        <v>21.468926553672315</v>
      </c>
      <c r="H14" s="210">
        <f t="shared" si="3"/>
        <v>1586</v>
      </c>
      <c r="I14" s="360">
        <f t="shared" si="4"/>
        <v>23.65046227259171</v>
      </c>
    </row>
    <row r="15" spans="1:9" ht="14.4" customHeight="1" x14ac:dyDescent="0.3">
      <c r="A15" s="119" t="s">
        <v>5</v>
      </c>
      <c r="B15" s="124">
        <v>2079</v>
      </c>
      <c r="C15" s="224">
        <f t="shared" si="5"/>
        <v>41.054502369668242</v>
      </c>
      <c r="D15" s="356">
        <v>518</v>
      </c>
      <c r="E15" s="326">
        <f t="shared" si="1"/>
        <v>40.217391304347828</v>
      </c>
      <c r="F15" s="147">
        <v>121</v>
      </c>
      <c r="G15" s="226">
        <f t="shared" si="2"/>
        <v>34.180790960451979</v>
      </c>
      <c r="H15" s="210">
        <f t="shared" si="3"/>
        <v>2718</v>
      </c>
      <c r="I15" s="360">
        <f t="shared" si="4"/>
        <v>40.530867879510886</v>
      </c>
    </row>
    <row r="16" spans="1:9" ht="14.4" customHeight="1" x14ac:dyDescent="0.3">
      <c r="A16" s="119" t="s">
        <v>6</v>
      </c>
      <c r="B16" s="124">
        <v>1446</v>
      </c>
      <c r="C16" s="224">
        <f t="shared" si="5"/>
        <v>28.554502369668246</v>
      </c>
      <c r="D16" s="356">
        <v>254</v>
      </c>
      <c r="E16" s="326">
        <f t="shared" si="1"/>
        <v>19.720496894409941</v>
      </c>
      <c r="F16" s="147">
        <v>108</v>
      </c>
      <c r="G16" s="226">
        <f t="shared" si="2"/>
        <v>30.508474576271187</v>
      </c>
      <c r="H16" s="210">
        <f t="shared" si="3"/>
        <v>1808</v>
      </c>
      <c r="I16" s="360">
        <f t="shared" si="4"/>
        <v>26.960930509991055</v>
      </c>
    </row>
    <row r="17" spans="1:9" ht="14.4" customHeight="1" thickBot="1" x14ac:dyDescent="0.35">
      <c r="A17" s="125" t="s">
        <v>7</v>
      </c>
      <c r="B17" s="107">
        <v>95</v>
      </c>
      <c r="C17" s="361">
        <f t="shared" si="5"/>
        <v>1.8759873617693525</v>
      </c>
      <c r="D17" s="348">
        <v>17</v>
      </c>
      <c r="E17" s="106">
        <f t="shared" si="1"/>
        <v>1.3198757763975155</v>
      </c>
      <c r="F17" s="151">
        <v>10</v>
      </c>
      <c r="G17" s="349">
        <f t="shared" si="2"/>
        <v>2.8248587570621471</v>
      </c>
      <c r="H17" s="350">
        <f t="shared" si="3"/>
        <v>122</v>
      </c>
      <c r="I17" s="104">
        <f t="shared" si="4"/>
        <v>1.8192663286609005</v>
      </c>
    </row>
    <row r="18" spans="1:9" ht="14.4" customHeight="1" thickBot="1" x14ac:dyDescent="0.35">
      <c r="A18" s="602" t="s">
        <v>57</v>
      </c>
      <c r="B18" s="662">
        <f>SUM(B21:B26)</f>
        <v>9905</v>
      </c>
      <c r="C18" s="670"/>
      <c r="D18" s="671">
        <f>SUM(D21:D26)</f>
        <v>2093</v>
      </c>
      <c r="E18" s="672"/>
      <c r="F18" s="666">
        <f>SUM(F21:F26)</f>
        <v>698</v>
      </c>
      <c r="G18" s="673"/>
      <c r="H18" s="674">
        <f>B18+D18+F18</f>
        <v>12696</v>
      </c>
      <c r="I18" s="675"/>
    </row>
    <row r="19" spans="1:9" ht="14.4" customHeight="1" x14ac:dyDescent="0.3">
      <c r="A19" s="97" t="s">
        <v>59</v>
      </c>
      <c r="B19" s="101">
        <v>70</v>
      </c>
      <c r="C19" s="362"/>
      <c r="D19" s="346">
        <v>68</v>
      </c>
      <c r="E19" s="363"/>
      <c r="F19" s="143">
        <v>70</v>
      </c>
      <c r="G19" s="364"/>
      <c r="H19" s="209">
        <v>70</v>
      </c>
      <c r="I19" s="354"/>
    </row>
    <row r="20" spans="1:9" ht="14.4" customHeight="1" x14ac:dyDescent="0.3">
      <c r="A20" s="113" t="s">
        <v>60</v>
      </c>
      <c r="B20" s="124">
        <v>8.1036024773423065</v>
      </c>
      <c r="C20" s="365"/>
      <c r="D20" s="356">
        <v>8.8583105756835838</v>
      </c>
      <c r="E20" s="366"/>
      <c r="F20" s="147">
        <v>8.9320593420681558</v>
      </c>
      <c r="G20" s="367"/>
      <c r="H20" s="210">
        <v>8.321959332846518</v>
      </c>
      <c r="I20" s="359"/>
    </row>
    <row r="21" spans="1:9" ht="14.4" customHeight="1" x14ac:dyDescent="0.3">
      <c r="A21" s="119" t="s">
        <v>2</v>
      </c>
      <c r="B21" s="124">
        <v>35</v>
      </c>
      <c r="C21" s="224">
        <f t="shared" ref="C21:C26" si="6">B21/B$18*100</f>
        <v>0.35335689045936397</v>
      </c>
      <c r="D21" s="356">
        <v>12</v>
      </c>
      <c r="E21" s="326">
        <f t="shared" ref="E21:E26" si="7">D21/D$18*100</f>
        <v>0.5733397037744864</v>
      </c>
      <c r="F21" s="147">
        <v>3</v>
      </c>
      <c r="G21" s="226">
        <f t="shared" ref="G21:G26" si="8">F21/F$18*100</f>
        <v>0.42979942693409745</v>
      </c>
      <c r="H21" s="210">
        <f t="shared" ref="H21:H26" si="9">B21+D21+F21</f>
        <v>50</v>
      </c>
      <c r="I21" s="360">
        <f t="shared" ref="I21:I26" si="10">H21/H$18*100</f>
        <v>0.39382482671707619</v>
      </c>
    </row>
    <row r="22" spans="1:9" ht="14.4" customHeight="1" x14ac:dyDescent="0.3">
      <c r="A22" s="119" t="s">
        <v>3</v>
      </c>
      <c r="B22" s="124">
        <v>321</v>
      </c>
      <c r="C22" s="224">
        <f t="shared" si="6"/>
        <v>3.2407874810701669</v>
      </c>
      <c r="D22" s="356">
        <v>146</v>
      </c>
      <c r="E22" s="326">
        <f t="shared" si="7"/>
        <v>6.9756330625895844</v>
      </c>
      <c r="F22" s="147">
        <v>31</v>
      </c>
      <c r="G22" s="226">
        <f t="shared" si="8"/>
        <v>4.4412607449856738</v>
      </c>
      <c r="H22" s="210">
        <f t="shared" si="9"/>
        <v>498</v>
      </c>
      <c r="I22" s="360">
        <f t="shared" si="10"/>
        <v>3.9224952741020793</v>
      </c>
    </row>
    <row r="23" spans="1:9" ht="14.4" customHeight="1" x14ac:dyDescent="0.3">
      <c r="A23" s="119" t="s">
        <v>4</v>
      </c>
      <c r="B23" s="124">
        <v>1649</v>
      </c>
      <c r="C23" s="224">
        <f t="shared" si="6"/>
        <v>16.648157496214033</v>
      </c>
      <c r="D23" s="356">
        <v>495</v>
      </c>
      <c r="E23" s="326">
        <f t="shared" si="7"/>
        <v>23.650262780697563</v>
      </c>
      <c r="F23" s="147">
        <v>126</v>
      </c>
      <c r="G23" s="226">
        <f t="shared" si="8"/>
        <v>18.05157593123209</v>
      </c>
      <c r="H23" s="210">
        <f t="shared" si="9"/>
        <v>2270</v>
      </c>
      <c r="I23" s="360">
        <f t="shared" si="10"/>
        <v>17.879647132955263</v>
      </c>
    </row>
    <row r="24" spans="1:9" ht="14.4" customHeight="1" x14ac:dyDescent="0.3">
      <c r="A24" s="119" t="s">
        <v>5</v>
      </c>
      <c r="B24" s="124">
        <v>4456</v>
      </c>
      <c r="C24" s="224">
        <f t="shared" si="6"/>
        <v>44.987380111055025</v>
      </c>
      <c r="D24" s="356">
        <v>895</v>
      </c>
      <c r="E24" s="326">
        <f t="shared" si="7"/>
        <v>42.761586239847112</v>
      </c>
      <c r="F24" s="147">
        <v>288</v>
      </c>
      <c r="G24" s="226">
        <f t="shared" si="8"/>
        <v>41.260744985673355</v>
      </c>
      <c r="H24" s="210">
        <f t="shared" si="9"/>
        <v>5639</v>
      </c>
      <c r="I24" s="360">
        <f t="shared" si="10"/>
        <v>44.415563957151861</v>
      </c>
    </row>
    <row r="25" spans="1:9" ht="14.4" customHeight="1" x14ac:dyDescent="0.3">
      <c r="A25" s="119" t="s">
        <v>6</v>
      </c>
      <c r="B25" s="124">
        <v>3251</v>
      </c>
      <c r="C25" s="224">
        <f t="shared" si="6"/>
        <v>32.821807168096925</v>
      </c>
      <c r="D25" s="356">
        <v>513</v>
      </c>
      <c r="E25" s="326">
        <f t="shared" si="7"/>
        <v>24.510272336359293</v>
      </c>
      <c r="F25" s="147">
        <v>224</v>
      </c>
      <c r="G25" s="226">
        <f t="shared" si="8"/>
        <v>32.091690544412607</v>
      </c>
      <c r="H25" s="210">
        <f t="shared" si="9"/>
        <v>3988</v>
      </c>
      <c r="I25" s="360">
        <f t="shared" si="10"/>
        <v>31.411468178953999</v>
      </c>
    </row>
    <row r="26" spans="1:9" ht="14.4" customHeight="1" thickBot="1" x14ac:dyDescent="0.35">
      <c r="A26" s="130" t="s">
        <v>7</v>
      </c>
      <c r="B26" s="134">
        <v>193</v>
      </c>
      <c r="C26" s="347">
        <f t="shared" si="6"/>
        <v>1.9485108531044928</v>
      </c>
      <c r="D26" s="368">
        <v>32</v>
      </c>
      <c r="E26" s="330">
        <f t="shared" si="7"/>
        <v>1.5289058767319637</v>
      </c>
      <c r="F26" s="155">
        <v>26</v>
      </c>
      <c r="G26" s="331">
        <f t="shared" si="8"/>
        <v>3.7249283667621778</v>
      </c>
      <c r="H26" s="212">
        <f t="shared" si="9"/>
        <v>251</v>
      </c>
      <c r="I26" s="369">
        <f t="shared" si="10"/>
        <v>1.9770006301197227</v>
      </c>
    </row>
    <row r="27" spans="1:9" ht="14.4" customHeight="1" x14ac:dyDescent="0.3">
      <c r="A27" s="26" t="s">
        <v>162</v>
      </c>
      <c r="F27" s="86"/>
      <c r="G27" s="2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303192"/>
  </sheetPr>
  <dimension ref="A1:I20"/>
  <sheetViews>
    <sheetView zoomScaleNormal="100" workbookViewId="0"/>
  </sheetViews>
  <sheetFormatPr defaultColWidth="9.109375" defaultRowHeight="14.4" customHeight="1" x14ac:dyDescent="0.3"/>
  <cols>
    <col min="1" max="1" width="30.33203125" style="26" customWidth="1"/>
    <col min="2" max="2" width="9.6640625" style="26" customWidth="1"/>
    <col min="3" max="3" width="9.6640625" style="27" customWidth="1"/>
    <col min="4" max="4" width="9.6640625" style="86" customWidth="1"/>
    <col min="5" max="5" width="11.33203125" style="27" customWidth="1"/>
    <col min="6" max="9" width="9.6640625" style="26" customWidth="1"/>
    <col min="10" max="16384" width="9.109375" style="26"/>
  </cols>
  <sheetData>
    <row r="1" spans="1:9" ht="14.4" customHeight="1" thickBot="1" x14ac:dyDescent="0.35">
      <c r="A1" s="570" t="s">
        <v>165</v>
      </c>
      <c r="B1" s="370"/>
      <c r="C1" s="370"/>
      <c r="D1" s="370"/>
      <c r="E1" s="370"/>
      <c r="F1" s="370"/>
      <c r="G1" s="370"/>
      <c r="H1" s="198"/>
      <c r="I1" s="198"/>
    </row>
    <row r="2" spans="1:9" ht="14.4" customHeight="1" thickBot="1" x14ac:dyDescent="0.35">
      <c r="A2" s="371"/>
      <c r="B2" s="160" t="s">
        <v>33</v>
      </c>
      <c r="C2" s="310"/>
      <c r="D2" s="161"/>
      <c r="E2" s="162"/>
      <c r="F2" s="311" t="s">
        <v>47</v>
      </c>
      <c r="G2" s="312"/>
      <c r="H2" s="36" t="s">
        <v>48</v>
      </c>
      <c r="I2" s="313"/>
    </row>
    <row r="3" spans="1:9" ht="14.4" customHeight="1" thickBot="1" x14ac:dyDescent="0.35">
      <c r="A3" s="376"/>
      <c r="B3" s="160" t="s">
        <v>160</v>
      </c>
      <c r="C3" s="161"/>
      <c r="D3" s="161" t="s">
        <v>161</v>
      </c>
      <c r="E3" s="162"/>
      <c r="F3" s="315"/>
      <c r="G3" s="316"/>
      <c r="H3" s="317"/>
      <c r="I3" s="317"/>
    </row>
    <row r="4" spans="1:9" s="129" customFormat="1" ht="14.4" customHeight="1" thickBot="1" x14ac:dyDescent="0.35">
      <c r="A4" s="90"/>
      <c r="B4" s="377" t="s">
        <v>0</v>
      </c>
      <c r="C4" s="378" t="s">
        <v>1</v>
      </c>
      <c r="D4" s="379" t="s">
        <v>0</v>
      </c>
      <c r="E4" s="380" t="s">
        <v>1</v>
      </c>
      <c r="F4" s="377" t="s">
        <v>0</v>
      </c>
      <c r="G4" s="380" t="s">
        <v>1</v>
      </c>
      <c r="H4" s="381" t="s">
        <v>0</v>
      </c>
      <c r="I4" s="382" t="s">
        <v>1</v>
      </c>
    </row>
    <row r="5" spans="1:9" ht="14.4" customHeight="1" thickBot="1" x14ac:dyDescent="0.35">
      <c r="A5" s="602" t="s">
        <v>62</v>
      </c>
      <c r="B5" s="687">
        <f>SUM(B6:B8)</f>
        <v>14969</v>
      </c>
      <c r="C5" s="688"/>
      <c r="D5" s="689">
        <f>SUM(D6:D8)</f>
        <v>3381</v>
      </c>
      <c r="E5" s="690"/>
      <c r="F5" s="687">
        <f>SUM(F6:F8)</f>
        <v>1052</v>
      </c>
      <c r="G5" s="690"/>
      <c r="H5" s="691">
        <f>B5+D5+F5</f>
        <v>19402</v>
      </c>
      <c r="I5" s="692"/>
    </row>
    <row r="6" spans="1:9" ht="14.4" customHeight="1" x14ac:dyDescent="0.3">
      <c r="A6" s="383" t="s">
        <v>63</v>
      </c>
      <c r="B6" s="384">
        <v>7952</v>
      </c>
      <c r="C6" s="385">
        <f>B6/B$5*100</f>
        <v>53.123121116975078</v>
      </c>
      <c r="D6" s="386">
        <v>1626</v>
      </c>
      <c r="E6" s="387">
        <f>D6/D$5*100</f>
        <v>48.092280390417038</v>
      </c>
      <c r="F6" s="384">
        <v>565</v>
      </c>
      <c r="G6" s="387">
        <f>F6/F$5*100</f>
        <v>53.707224334600753</v>
      </c>
      <c r="H6" s="388">
        <f t="shared" ref="H6:H19" si="0">B6+D6+F6</f>
        <v>10143</v>
      </c>
      <c r="I6" s="389">
        <f>H6/H$5*100</f>
        <v>52.278115658179573</v>
      </c>
    </row>
    <row r="7" spans="1:9" ht="14.4" customHeight="1" x14ac:dyDescent="0.3">
      <c r="A7" s="390" t="s">
        <v>64</v>
      </c>
      <c r="B7" s="391">
        <v>6776</v>
      </c>
      <c r="C7" s="392">
        <f t="shared" ref="C7:C8" si="1">B7/B$5*100</f>
        <v>45.266884895450602</v>
      </c>
      <c r="D7" s="393">
        <v>1455</v>
      </c>
      <c r="E7" s="394">
        <f>D7/D$5*100</f>
        <v>43.034605146406392</v>
      </c>
      <c r="F7" s="391">
        <v>483</v>
      </c>
      <c r="G7" s="394">
        <f>F7/F$5*100</f>
        <v>45.912547528517109</v>
      </c>
      <c r="H7" s="395">
        <f t="shared" si="0"/>
        <v>8714</v>
      </c>
      <c r="I7" s="396">
        <f>H7/H$5*100</f>
        <v>44.912895577775487</v>
      </c>
    </row>
    <row r="8" spans="1:9" s="16" customFormat="1" ht="14.4" customHeight="1" thickBot="1" x14ac:dyDescent="0.35">
      <c r="A8" s="397" t="s">
        <v>65</v>
      </c>
      <c r="B8" s="398">
        <v>241</v>
      </c>
      <c r="C8" s="399">
        <f t="shared" si="1"/>
        <v>1.6099939875743203</v>
      </c>
      <c r="D8" s="400">
        <v>300</v>
      </c>
      <c r="E8" s="401">
        <f>D8/D$5*100</f>
        <v>8.8731144631765755</v>
      </c>
      <c r="F8" s="398">
        <v>4</v>
      </c>
      <c r="G8" s="401">
        <f>F8/F$5*100</f>
        <v>0.38022813688212925</v>
      </c>
      <c r="H8" s="402">
        <f t="shared" si="0"/>
        <v>545</v>
      </c>
      <c r="I8" s="403">
        <f>H8/H$5*100</f>
        <v>2.8089887640449436</v>
      </c>
    </row>
    <row r="9" spans="1:9" ht="14.4" customHeight="1" thickBot="1" x14ac:dyDescent="0.35">
      <c r="A9" s="579" t="s">
        <v>66</v>
      </c>
      <c r="B9" s="687">
        <f>SUM(B10:B19)</f>
        <v>14969</v>
      </c>
      <c r="C9" s="688"/>
      <c r="D9" s="689">
        <f>SUM(D10:D19)</f>
        <v>3381</v>
      </c>
      <c r="E9" s="690"/>
      <c r="F9" s="687">
        <f>SUM(F10:F19)</f>
        <v>1052</v>
      </c>
      <c r="G9" s="690"/>
      <c r="H9" s="691">
        <f t="shared" si="0"/>
        <v>19402</v>
      </c>
      <c r="I9" s="692"/>
    </row>
    <row r="10" spans="1:9" ht="14.4" customHeight="1" x14ac:dyDescent="0.3">
      <c r="A10" s="383" t="s">
        <v>166</v>
      </c>
      <c r="B10" s="384">
        <v>13166</v>
      </c>
      <c r="C10" s="385">
        <f>B10/B$9*100</f>
        <v>87.955107221591291</v>
      </c>
      <c r="D10" s="386">
        <v>2243</v>
      </c>
      <c r="E10" s="387">
        <f t="shared" ref="E10:E19" si="2">D10/D$9*100</f>
        <v>66.341319136350194</v>
      </c>
      <c r="F10" s="384">
        <v>904</v>
      </c>
      <c r="G10" s="387">
        <f t="shared" ref="G10:G19" si="3">F10/F$9*100</f>
        <v>85.931558935361224</v>
      </c>
      <c r="H10" s="388">
        <f t="shared" si="0"/>
        <v>16313</v>
      </c>
      <c r="I10" s="389">
        <f t="shared" ref="I10:I19" si="4">H10/H$9*100</f>
        <v>84.078960931862696</v>
      </c>
    </row>
    <row r="11" spans="1:9" ht="14.4" customHeight="1" x14ac:dyDescent="0.3">
      <c r="A11" s="390" t="s">
        <v>167</v>
      </c>
      <c r="B11" s="391">
        <v>284</v>
      </c>
      <c r="C11" s="392">
        <f t="shared" ref="C11:C19" si="5">B11/B$9*100</f>
        <v>1.8972543256062531</v>
      </c>
      <c r="D11" s="393">
        <v>136</v>
      </c>
      <c r="E11" s="394">
        <f t="shared" si="2"/>
        <v>4.0224785566400474</v>
      </c>
      <c r="F11" s="391">
        <v>28</v>
      </c>
      <c r="G11" s="394">
        <f t="shared" si="3"/>
        <v>2.6615969581749046</v>
      </c>
      <c r="H11" s="395">
        <f t="shared" si="0"/>
        <v>448</v>
      </c>
      <c r="I11" s="396">
        <f t="shared" si="4"/>
        <v>2.3090403051231831</v>
      </c>
    </row>
    <row r="12" spans="1:9" ht="14.4" customHeight="1" x14ac:dyDescent="0.3">
      <c r="A12" s="390" t="s">
        <v>168</v>
      </c>
      <c r="B12" s="391">
        <v>886</v>
      </c>
      <c r="C12" s="392">
        <f t="shared" si="5"/>
        <v>5.9188990580533103</v>
      </c>
      <c r="D12" s="393">
        <v>496</v>
      </c>
      <c r="E12" s="394">
        <f t="shared" si="2"/>
        <v>14.670215912451937</v>
      </c>
      <c r="F12" s="391">
        <v>82</v>
      </c>
      <c r="G12" s="394">
        <f t="shared" si="3"/>
        <v>7.7946768060836504</v>
      </c>
      <c r="H12" s="395">
        <f t="shared" si="0"/>
        <v>1464</v>
      </c>
      <c r="I12" s="396">
        <f t="shared" si="4"/>
        <v>7.5456138542418314</v>
      </c>
    </row>
    <row r="13" spans="1:9" ht="14.4" customHeight="1" x14ac:dyDescent="0.3">
      <c r="A13" s="390" t="s">
        <v>169</v>
      </c>
      <c r="B13" s="391">
        <v>207</v>
      </c>
      <c r="C13" s="392">
        <f t="shared" si="5"/>
        <v>1.3828579063397688</v>
      </c>
      <c r="D13" s="393">
        <v>402</v>
      </c>
      <c r="E13" s="394">
        <f t="shared" si="2"/>
        <v>11.88997338065661</v>
      </c>
      <c r="F13" s="391">
        <v>20</v>
      </c>
      <c r="G13" s="394">
        <f t="shared" si="3"/>
        <v>1.9011406844106464</v>
      </c>
      <c r="H13" s="395">
        <f t="shared" si="0"/>
        <v>629</v>
      </c>
      <c r="I13" s="396">
        <f t="shared" si="4"/>
        <v>3.2419338212555409</v>
      </c>
    </row>
    <row r="14" spans="1:9" ht="14.4" customHeight="1" x14ac:dyDescent="0.3">
      <c r="A14" s="390" t="s">
        <v>28</v>
      </c>
      <c r="B14" s="391">
        <v>35</v>
      </c>
      <c r="C14" s="392">
        <f t="shared" si="5"/>
        <v>0.2338165542120382</v>
      </c>
      <c r="D14" s="393">
        <v>38</v>
      </c>
      <c r="E14" s="394">
        <f t="shared" si="2"/>
        <v>1.1239278320023662</v>
      </c>
      <c r="F14" s="391">
        <v>1</v>
      </c>
      <c r="G14" s="394">
        <f t="shared" si="3"/>
        <v>9.5057034220532313E-2</v>
      </c>
      <c r="H14" s="395">
        <f t="shared" si="0"/>
        <v>74</v>
      </c>
      <c r="I14" s="396">
        <f t="shared" si="4"/>
        <v>0.38140397897124007</v>
      </c>
    </row>
    <row r="15" spans="1:9" ht="14.4" customHeight="1" x14ac:dyDescent="0.3">
      <c r="A15" s="390" t="s">
        <v>170</v>
      </c>
      <c r="B15" s="391">
        <v>188</v>
      </c>
      <c r="C15" s="392">
        <f t="shared" si="5"/>
        <v>1.2559289197675194</v>
      </c>
      <c r="D15" s="393">
        <v>24</v>
      </c>
      <c r="E15" s="394">
        <f t="shared" si="2"/>
        <v>0.70984915705412599</v>
      </c>
      <c r="F15" s="391">
        <v>1</v>
      </c>
      <c r="G15" s="394">
        <f t="shared" si="3"/>
        <v>9.5057034220532313E-2</v>
      </c>
      <c r="H15" s="395">
        <f t="shared" si="0"/>
        <v>213</v>
      </c>
      <c r="I15" s="396">
        <f t="shared" si="4"/>
        <v>1.0978249664982991</v>
      </c>
    </row>
    <row r="16" spans="1:9" ht="14.4" customHeight="1" x14ac:dyDescent="0.3">
      <c r="A16" s="390" t="s">
        <v>171</v>
      </c>
      <c r="B16" s="391">
        <v>7</v>
      </c>
      <c r="C16" s="392">
        <f t="shared" si="5"/>
        <v>4.6763310842407646E-2</v>
      </c>
      <c r="D16" s="393">
        <v>10</v>
      </c>
      <c r="E16" s="394">
        <f t="shared" si="2"/>
        <v>0.29577048210588586</v>
      </c>
      <c r="F16" s="391">
        <v>0</v>
      </c>
      <c r="G16" s="394">
        <f t="shared" si="3"/>
        <v>0</v>
      </c>
      <c r="H16" s="395">
        <f t="shared" si="0"/>
        <v>17</v>
      </c>
      <c r="I16" s="396">
        <f t="shared" si="4"/>
        <v>8.7619833006906511E-2</v>
      </c>
    </row>
    <row r="17" spans="1:9" ht="14.4" customHeight="1" x14ac:dyDescent="0.3">
      <c r="A17" s="390" t="s">
        <v>172</v>
      </c>
      <c r="B17" s="391">
        <v>1</v>
      </c>
      <c r="C17" s="392">
        <f t="shared" si="5"/>
        <v>6.6804729774868066E-3</v>
      </c>
      <c r="D17" s="393">
        <v>0</v>
      </c>
      <c r="E17" s="394">
        <f t="shared" si="2"/>
        <v>0</v>
      </c>
      <c r="F17" s="391">
        <v>3</v>
      </c>
      <c r="G17" s="394">
        <f t="shared" si="3"/>
        <v>0.28517110266159695</v>
      </c>
      <c r="H17" s="395">
        <f t="shared" si="0"/>
        <v>4</v>
      </c>
      <c r="I17" s="396">
        <f t="shared" si="4"/>
        <v>2.0616431295742706E-2</v>
      </c>
    </row>
    <row r="18" spans="1:9" ht="14.4" customHeight="1" x14ac:dyDescent="0.3">
      <c r="A18" s="390" t="s">
        <v>173</v>
      </c>
      <c r="B18" s="391">
        <v>4</v>
      </c>
      <c r="C18" s="392">
        <f t="shared" si="5"/>
        <v>2.6721891909947226E-2</v>
      </c>
      <c r="D18" s="393">
        <v>0</v>
      </c>
      <c r="E18" s="394">
        <f t="shared" si="2"/>
        <v>0</v>
      </c>
      <c r="F18" s="391">
        <v>2</v>
      </c>
      <c r="G18" s="394">
        <f t="shared" si="3"/>
        <v>0.19011406844106463</v>
      </c>
      <c r="H18" s="395">
        <f t="shared" si="0"/>
        <v>6</v>
      </c>
      <c r="I18" s="396">
        <f t="shared" si="4"/>
        <v>3.0924646943614062E-2</v>
      </c>
    </row>
    <row r="19" spans="1:9" ht="14.4" customHeight="1" thickBot="1" x14ac:dyDescent="0.35">
      <c r="A19" s="404" t="s">
        <v>71</v>
      </c>
      <c r="B19" s="405">
        <v>191</v>
      </c>
      <c r="C19" s="406">
        <f t="shared" si="5"/>
        <v>1.2759703386999799</v>
      </c>
      <c r="D19" s="407">
        <v>32</v>
      </c>
      <c r="E19" s="408">
        <f t="shared" si="2"/>
        <v>0.94646554273883454</v>
      </c>
      <c r="F19" s="405">
        <v>11</v>
      </c>
      <c r="G19" s="408">
        <f t="shared" si="3"/>
        <v>1.0456273764258555</v>
      </c>
      <c r="H19" s="409">
        <f t="shared" si="0"/>
        <v>234</v>
      </c>
      <c r="I19" s="410">
        <f t="shared" si="4"/>
        <v>1.2060612308009484</v>
      </c>
    </row>
    <row r="20" spans="1:9" ht="14.4" customHeight="1" x14ac:dyDescent="0.3">
      <c r="A20" s="85" t="s">
        <v>162</v>
      </c>
      <c r="B20" s="156"/>
      <c r="C20" s="156"/>
      <c r="D20" s="156"/>
      <c r="E20" s="156"/>
      <c r="F20" s="156"/>
      <c r="G20" s="156"/>
      <c r="H20" s="156"/>
      <c r="I20" s="156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03192"/>
  </sheetPr>
  <dimension ref="A1:G18"/>
  <sheetViews>
    <sheetView zoomScaleNormal="100" workbookViewId="0"/>
  </sheetViews>
  <sheetFormatPr defaultColWidth="9.109375" defaultRowHeight="14.4" customHeight="1" x14ac:dyDescent="0.3"/>
  <cols>
    <col min="1" max="1" width="29.88671875" style="26" customWidth="1"/>
    <col min="2" max="2" width="10.44140625" style="26" customWidth="1"/>
    <col min="3" max="3" width="9.6640625" style="27" customWidth="1"/>
    <col min="4" max="4" width="9.6640625" style="86" customWidth="1"/>
    <col min="5" max="5" width="9.6640625" style="27" customWidth="1"/>
    <col min="6" max="7" width="9.6640625" style="26" customWidth="1"/>
    <col min="8" max="16384" width="9.109375" style="26"/>
  </cols>
  <sheetData>
    <row r="1" spans="1:7" ht="14.4" customHeight="1" thickBot="1" x14ac:dyDescent="0.35">
      <c r="A1" s="570" t="s">
        <v>174</v>
      </c>
      <c r="B1" s="411"/>
      <c r="C1" s="411"/>
      <c r="D1" s="411"/>
      <c r="E1" s="412"/>
      <c r="F1" s="411"/>
      <c r="G1" s="412"/>
    </row>
    <row r="2" spans="1:7" ht="14.4" customHeight="1" thickBot="1" x14ac:dyDescent="0.35">
      <c r="A2" s="309"/>
      <c r="B2" s="372" t="s">
        <v>33</v>
      </c>
      <c r="C2" s="373"/>
      <c r="D2" s="374"/>
      <c r="E2" s="375"/>
      <c r="F2" s="36" t="s">
        <v>48</v>
      </c>
      <c r="G2" s="313"/>
    </row>
    <row r="3" spans="1:7" ht="14.4" customHeight="1" thickBot="1" x14ac:dyDescent="0.35">
      <c r="A3" s="314"/>
      <c r="B3" s="160" t="s">
        <v>160</v>
      </c>
      <c r="C3" s="161"/>
      <c r="D3" s="161" t="s">
        <v>161</v>
      </c>
      <c r="E3" s="162"/>
      <c r="F3" s="317"/>
      <c r="G3" s="317"/>
    </row>
    <row r="4" spans="1:7" ht="14.4" customHeight="1" thickBot="1" x14ac:dyDescent="0.35">
      <c r="A4" s="43"/>
      <c r="B4" s="91" t="s">
        <v>0</v>
      </c>
      <c r="C4" s="136" t="s">
        <v>1</v>
      </c>
      <c r="D4" s="93" t="s">
        <v>0</v>
      </c>
      <c r="E4" s="94" t="s">
        <v>1</v>
      </c>
      <c r="F4" s="52" t="s">
        <v>0</v>
      </c>
      <c r="G4" s="138" t="s">
        <v>1</v>
      </c>
    </row>
    <row r="5" spans="1:7" ht="14.4" customHeight="1" thickBot="1" x14ac:dyDescent="0.35">
      <c r="A5" s="602" t="s">
        <v>73</v>
      </c>
      <c r="B5" s="662">
        <f>SUM(B6:B11)</f>
        <v>14969</v>
      </c>
      <c r="C5" s="618"/>
      <c r="D5" s="664">
        <f>SUM(D6:D11)</f>
        <v>3381</v>
      </c>
      <c r="E5" s="693"/>
      <c r="F5" s="666">
        <f>B5+D5</f>
        <v>18350</v>
      </c>
      <c r="G5" s="694"/>
    </row>
    <row r="6" spans="1:7" ht="14.4" customHeight="1" x14ac:dyDescent="0.3">
      <c r="A6" s="383" t="s">
        <v>74</v>
      </c>
      <c r="B6" s="108">
        <v>14174</v>
      </c>
      <c r="C6" s="413">
        <f t="shared" ref="C6:C11" si="0">B6/B$5*100</f>
        <v>94.689023982897993</v>
      </c>
      <c r="D6" s="110">
        <v>3019</v>
      </c>
      <c r="E6" s="414">
        <f t="shared" ref="E6:E11" si="1">D6/D$5*100</f>
        <v>89.293108547766934</v>
      </c>
      <c r="F6" s="415">
        <f t="shared" ref="F6:F18" si="2">B6+D6</f>
        <v>17193</v>
      </c>
      <c r="G6" s="416">
        <f t="shared" ref="G6:G11" si="3">F6/F$5*100</f>
        <v>93.694822888283383</v>
      </c>
    </row>
    <row r="7" spans="1:7" ht="14.4" customHeight="1" x14ac:dyDescent="0.3">
      <c r="A7" s="390" t="s">
        <v>175</v>
      </c>
      <c r="B7" s="114">
        <v>253</v>
      </c>
      <c r="C7" s="417">
        <f t="shared" si="0"/>
        <v>1.690159663304162</v>
      </c>
      <c r="D7" s="116">
        <v>30</v>
      </c>
      <c r="E7" s="418">
        <f t="shared" si="1"/>
        <v>0.88731144631765746</v>
      </c>
      <c r="F7" s="419">
        <f t="shared" si="2"/>
        <v>283</v>
      </c>
      <c r="G7" s="420">
        <f t="shared" si="3"/>
        <v>1.5422343324250682</v>
      </c>
    </row>
    <row r="8" spans="1:7" ht="14.4" customHeight="1" x14ac:dyDescent="0.3">
      <c r="A8" s="390" t="s">
        <v>76</v>
      </c>
      <c r="B8" s="114">
        <v>75</v>
      </c>
      <c r="C8" s="417">
        <f t="shared" si="0"/>
        <v>0.50103547331151055</v>
      </c>
      <c r="D8" s="116">
        <v>1</v>
      </c>
      <c r="E8" s="418">
        <f t="shared" si="1"/>
        <v>2.9577048210588579E-2</v>
      </c>
      <c r="F8" s="419">
        <f t="shared" si="2"/>
        <v>76</v>
      </c>
      <c r="G8" s="420">
        <f t="shared" si="3"/>
        <v>0.41416893732970023</v>
      </c>
    </row>
    <row r="9" spans="1:7" ht="14.4" customHeight="1" x14ac:dyDescent="0.3">
      <c r="A9" s="390" t="s">
        <v>77</v>
      </c>
      <c r="B9" s="114">
        <v>2</v>
      </c>
      <c r="C9" s="417">
        <f t="shared" si="0"/>
        <v>1.3360945954973613E-2</v>
      </c>
      <c r="D9" s="116">
        <v>0</v>
      </c>
      <c r="E9" s="418">
        <f t="shared" si="1"/>
        <v>0</v>
      </c>
      <c r="F9" s="419">
        <f t="shared" si="2"/>
        <v>2</v>
      </c>
      <c r="G9" s="420">
        <f t="shared" si="3"/>
        <v>1.0899182561307902E-2</v>
      </c>
    </row>
    <row r="10" spans="1:7" ht="14.4" customHeight="1" x14ac:dyDescent="0.3">
      <c r="A10" s="390" t="s">
        <v>176</v>
      </c>
      <c r="B10" s="114">
        <v>87</v>
      </c>
      <c r="C10" s="417">
        <f t="shared" si="0"/>
        <v>0.58120114904135212</v>
      </c>
      <c r="D10" s="116">
        <v>130</v>
      </c>
      <c r="E10" s="418">
        <f t="shared" si="1"/>
        <v>3.8450162673765158</v>
      </c>
      <c r="F10" s="419">
        <f t="shared" si="2"/>
        <v>217</v>
      </c>
      <c r="G10" s="420">
        <f t="shared" si="3"/>
        <v>1.1825613079019073</v>
      </c>
    </row>
    <row r="11" spans="1:7" ht="14.4" customHeight="1" thickBot="1" x14ac:dyDescent="0.35">
      <c r="A11" s="397" t="s">
        <v>71</v>
      </c>
      <c r="B11" s="421">
        <v>378</v>
      </c>
      <c r="C11" s="422">
        <f t="shared" si="0"/>
        <v>2.5252187854900123</v>
      </c>
      <c r="D11" s="423">
        <v>201</v>
      </c>
      <c r="E11" s="424">
        <f t="shared" si="1"/>
        <v>5.9449866903283048</v>
      </c>
      <c r="F11" s="425">
        <f t="shared" si="2"/>
        <v>579</v>
      </c>
      <c r="G11" s="426">
        <f t="shared" si="3"/>
        <v>3.1553133514986378</v>
      </c>
    </row>
    <row r="12" spans="1:7" ht="14.4" customHeight="1" thickBot="1" x14ac:dyDescent="0.35">
      <c r="A12" s="579" t="s">
        <v>84</v>
      </c>
      <c r="B12" s="662">
        <f>SUM(B13:B18)</f>
        <v>14969</v>
      </c>
      <c r="C12" s="618"/>
      <c r="D12" s="664">
        <f>SUM(D13:D18)</f>
        <v>3381</v>
      </c>
      <c r="E12" s="693"/>
      <c r="F12" s="666">
        <f t="shared" si="2"/>
        <v>18350</v>
      </c>
      <c r="G12" s="694"/>
    </row>
    <row r="13" spans="1:7" ht="14.4" customHeight="1" x14ac:dyDescent="0.3">
      <c r="A13" s="383" t="s">
        <v>85</v>
      </c>
      <c r="B13" s="108">
        <v>13740</v>
      </c>
      <c r="C13" s="413">
        <f t="shared" ref="C13:C16" si="4">B13/B$12*100</f>
        <v>91.789698710668716</v>
      </c>
      <c r="D13" s="110">
        <v>3061</v>
      </c>
      <c r="E13" s="414">
        <f t="shared" ref="E13:E18" si="5">D13/D$12*100</f>
        <v>90.535344572611649</v>
      </c>
      <c r="F13" s="415">
        <f t="shared" si="2"/>
        <v>16801</v>
      </c>
      <c r="G13" s="416">
        <f t="shared" ref="G13:G18" si="6">F13/F$12*100</f>
        <v>91.558583106267037</v>
      </c>
    </row>
    <row r="14" spans="1:7" ht="14.4" customHeight="1" x14ac:dyDescent="0.3">
      <c r="A14" s="390" t="s">
        <v>88</v>
      </c>
      <c r="B14" s="114">
        <v>11</v>
      </c>
      <c r="C14" s="417">
        <f t="shared" si="4"/>
        <v>7.3485202752354872E-2</v>
      </c>
      <c r="D14" s="116">
        <v>0</v>
      </c>
      <c r="E14" s="418">
        <f t="shared" si="5"/>
        <v>0</v>
      </c>
      <c r="F14" s="419">
        <f t="shared" si="2"/>
        <v>11</v>
      </c>
      <c r="G14" s="420">
        <f t="shared" si="6"/>
        <v>5.9945504087193457E-2</v>
      </c>
    </row>
    <row r="15" spans="1:7" ht="14.4" customHeight="1" x14ac:dyDescent="0.3">
      <c r="A15" s="390" t="s">
        <v>87</v>
      </c>
      <c r="B15" s="114">
        <v>102</v>
      </c>
      <c r="C15" s="417">
        <f t="shared" si="4"/>
        <v>0.68140824370365427</v>
      </c>
      <c r="D15" s="116">
        <v>13</v>
      </c>
      <c r="E15" s="418">
        <f t="shared" si="5"/>
        <v>0.38450162673765159</v>
      </c>
      <c r="F15" s="419">
        <f t="shared" si="2"/>
        <v>115</v>
      </c>
      <c r="G15" s="420">
        <f t="shared" si="6"/>
        <v>0.62670299727520429</v>
      </c>
    </row>
    <row r="16" spans="1:7" ht="14.4" customHeight="1" x14ac:dyDescent="0.3">
      <c r="A16" s="390" t="s">
        <v>177</v>
      </c>
      <c r="B16" s="114">
        <v>370</v>
      </c>
      <c r="C16" s="417">
        <f t="shared" si="4"/>
        <v>2.4717750016701183</v>
      </c>
      <c r="D16" s="116">
        <v>202</v>
      </c>
      <c r="E16" s="418">
        <f t="shared" si="5"/>
        <v>5.9745637385388939</v>
      </c>
      <c r="F16" s="419">
        <f t="shared" si="2"/>
        <v>572</v>
      </c>
      <c r="G16" s="420">
        <f t="shared" si="6"/>
        <v>3.1171662125340598</v>
      </c>
    </row>
    <row r="17" spans="1:7" ht="14.4" customHeight="1" x14ac:dyDescent="0.3">
      <c r="A17" s="427" t="s">
        <v>86</v>
      </c>
      <c r="B17" s="428">
        <v>85</v>
      </c>
      <c r="C17" s="429">
        <f>B17/B$12*100</f>
        <v>0.5678402030863785</v>
      </c>
      <c r="D17" s="430">
        <v>18</v>
      </c>
      <c r="E17" s="431">
        <f t="shared" si="5"/>
        <v>0.53238686779059452</v>
      </c>
      <c r="F17" s="432">
        <f t="shared" si="2"/>
        <v>103</v>
      </c>
      <c r="G17" s="433">
        <f t="shared" si="6"/>
        <v>0.56130790190735691</v>
      </c>
    </row>
    <row r="18" spans="1:7" ht="14.4" customHeight="1" thickBot="1" x14ac:dyDescent="0.35">
      <c r="A18" s="404" t="s">
        <v>71</v>
      </c>
      <c r="B18" s="434">
        <v>661</v>
      </c>
      <c r="C18" s="435">
        <f>B18/B$12*100</f>
        <v>4.4157926381187789</v>
      </c>
      <c r="D18" s="436">
        <v>87</v>
      </c>
      <c r="E18" s="437">
        <f t="shared" si="5"/>
        <v>2.5732031943212066</v>
      </c>
      <c r="F18" s="438">
        <f t="shared" si="2"/>
        <v>748</v>
      </c>
      <c r="G18" s="439">
        <f t="shared" si="6"/>
        <v>4.0762942779291551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303192"/>
  </sheetPr>
  <dimension ref="A1:C26"/>
  <sheetViews>
    <sheetView zoomScaleNormal="100" workbookViewId="0"/>
  </sheetViews>
  <sheetFormatPr defaultColWidth="9.109375" defaultRowHeight="14.4" customHeight="1" x14ac:dyDescent="0.3"/>
  <cols>
    <col min="1" max="1" width="45.44140625" style="26" customWidth="1"/>
    <col min="2" max="2" width="9.6640625" style="26" customWidth="1"/>
    <col min="3" max="3" width="9.6640625" style="27" customWidth="1"/>
    <col min="4" max="16384" width="9.109375" style="26"/>
  </cols>
  <sheetData>
    <row r="1" spans="1:3" ht="14.4" customHeight="1" thickBot="1" x14ac:dyDescent="0.35">
      <c r="A1" s="570" t="s">
        <v>178</v>
      </c>
      <c r="B1" s="88"/>
      <c r="C1" s="89"/>
    </row>
    <row r="2" spans="1:3" ht="14.4" customHeight="1" thickBot="1" x14ac:dyDescent="0.35">
      <c r="A2" s="440"/>
      <c r="B2" s="737" t="s">
        <v>47</v>
      </c>
      <c r="C2" s="815"/>
    </row>
    <row r="3" spans="1:3" ht="14.4" customHeight="1" thickBot="1" x14ac:dyDescent="0.35">
      <c r="A3" s="43"/>
      <c r="B3" s="91" t="s">
        <v>0</v>
      </c>
      <c r="C3" s="92" t="s">
        <v>1</v>
      </c>
    </row>
    <row r="4" spans="1:3" ht="14.4" customHeight="1" thickBot="1" x14ac:dyDescent="0.35">
      <c r="A4" s="602" t="s">
        <v>73</v>
      </c>
      <c r="B4" s="589">
        <f>SUM(B5:B19)</f>
        <v>1052</v>
      </c>
      <c r="C4" s="695"/>
    </row>
    <row r="5" spans="1:3" ht="14.4" customHeight="1" x14ac:dyDescent="0.3">
      <c r="A5" s="383" t="s">
        <v>179</v>
      </c>
      <c r="B5" s="441">
        <v>268</v>
      </c>
      <c r="C5" s="442">
        <f t="shared" ref="C5:C19" si="0">B5/B$4*100</f>
        <v>25.475285171102662</v>
      </c>
    </row>
    <row r="6" spans="1:3" ht="14.4" customHeight="1" x14ac:dyDescent="0.3">
      <c r="A6" s="390" t="s">
        <v>180</v>
      </c>
      <c r="B6" s="443">
        <v>32</v>
      </c>
      <c r="C6" s="444">
        <f t="shared" si="0"/>
        <v>3.041825095057034</v>
      </c>
    </row>
    <row r="7" spans="1:3" ht="14.4" customHeight="1" x14ac:dyDescent="0.3">
      <c r="A7" s="390" t="s">
        <v>181</v>
      </c>
      <c r="B7" s="443">
        <v>100</v>
      </c>
      <c r="C7" s="444">
        <f t="shared" si="0"/>
        <v>9.5057034220532319</v>
      </c>
    </row>
    <row r="8" spans="1:3" ht="14.4" customHeight="1" x14ac:dyDescent="0.3">
      <c r="A8" s="390" t="s">
        <v>182</v>
      </c>
      <c r="B8" s="443">
        <v>2</v>
      </c>
      <c r="C8" s="444">
        <f t="shared" si="0"/>
        <v>0.19011406844106463</v>
      </c>
    </row>
    <row r="9" spans="1:3" ht="14.4" customHeight="1" x14ac:dyDescent="0.3">
      <c r="A9" s="390" t="s">
        <v>92</v>
      </c>
      <c r="B9" s="443">
        <v>32</v>
      </c>
      <c r="C9" s="444">
        <f t="shared" si="0"/>
        <v>3.041825095057034</v>
      </c>
    </row>
    <row r="10" spans="1:3" ht="14.4" customHeight="1" x14ac:dyDescent="0.3">
      <c r="A10" s="390" t="s">
        <v>183</v>
      </c>
      <c r="B10" s="443">
        <v>19</v>
      </c>
      <c r="C10" s="444">
        <f t="shared" si="0"/>
        <v>1.8060836501901139</v>
      </c>
    </row>
    <row r="11" spans="1:3" ht="14.4" customHeight="1" x14ac:dyDescent="0.3">
      <c r="A11" s="445" t="s">
        <v>29</v>
      </c>
      <c r="B11" s="443">
        <v>55</v>
      </c>
      <c r="C11" s="444">
        <f t="shared" si="0"/>
        <v>5.2281368821292782</v>
      </c>
    </row>
    <row r="12" spans="1:3" ht="14.4" customHeight="1" x14ac:dyDescent="0.3">
      <c r="A12" s="390" t="s">
        <v>184</v>
      </c>
      <c r="B12" s="443">
        <v>24</v>
      </c>
      <c r="C12" s="444">
        <f t="shared" si="0"/>
        <v>2.2813688212927756</v>
      </c>
    </row>
    <row r="13" spans="1:3" ht="14.4" customHeight="1" x14ac:dyDescent="0.3">
      <c r="A13" s="390" t="s">
        <v>93</v>
      </c>
      <c r="B13" s="443">
        <v>15</v>
      </c>
      <c r="C13" s="444">
        <f t="shared" si="0"/>
        <v>1.4258555133079849</v>
      </c>
    </row>
    <row r="14" spans="1:3" ht="14.4" customHeight="1" x14ac:dyDescent="0.3">
      <c r="A14" s="390" t="s">
        <v>185</v>
      </c>
      <c r="B14" s="443">
        <v>0</v>
      </c>
      <c r="C14" s="444">
        <f t="shared" si="0"/>
        <v>0</v>
      </c>
    </row>
    <row r="15" spans="1:3" ht="14.4" customHeight="1" x14ac:dyDescent="0.3">
      <c r="A15" s="390" t="s">
        <v>96</v>
      </c>
      <c r="B15" s="443">
        <v>231</v>
      </c>
      <c r="C15" s="444">
        <f t="shared" si="0"/>
        <v>21.958174904942965</v>
      </c>
    </row>
    <row r="16" spans="1:3" ht="14.4" customHeight="1" x14ac:dyDescent="0.3">
      <c r="A16" s="446" t="s">
        <v>186</v>
      </c>
      <c r="B16" s="443">
        <v>25</v>
      </c>
      <c r="C16" s="444">
        <f t="shared" si="0"/>
        <v>2.376425855513308</v>
      </c>
    </row>
    <row r="17" spans="1:3" ht="14.4" customHeight="1" x14ac:dyDescent="0.3">
      <c r="A17" s="446" t="s">
        <v>101</v>
      </c>
      <c r="B17" s="443">
        <v>10</v>
      </c>
      <c r="C17" s="444">
        <f t="shared" si="0"/>
        <v>0.95057034220532322</v>
      </c>
    </row>
    <row r="18" spans="1:3" ht="14.4" customHeight="1" x14ac:dyDescent="0.3">
      <c r="A18" s="390" t="s">
        <v>90</v>
      </c>
      <c r="B18" s="443">
        <v>158</v>
      </c>
      <c r="C18" s="444">
        <f t="shared" si="0"/>
        <v>15.019011406844108</v>
      </c>
    </row>
    <row r="19" spans="1:3" ht="14.4" customHeight="1" thickBot="1" x14ac:dyDescent="0.35">
      <c r="A19" s="397" t="s">
        <v>71</v>
      </c>
      <c r="B19" s="447">
        <v>81</v>
      </c>
      <c r="C19" s="448">
        <f t="shared" si="0"/>
        <v>7.6996197718631185</v>
      </c>
    </row>
    <row r="20" spans="1:3" ht="14.4" customHeight="1" thickBot="1" x14ac:dyDescent="0.35">
      <c r="A20" s="579" t="s">
        <v>84</v>
      </c>
      <c r="B20" s="589">
        <f>SUM(B21:B25)</f>
        <v>1052</v>
      </c>
      <c r="C20" s="604"/>
    </row>
    <row r="21" spans="1:3" ht="14.4" customHeight="1" x14ac:dyDescent="0.3">
      <c r="A21" s="383" t="s">
        <v>187</v>
      </c>
      <c r="B21" s="441">
        <v>663</v>
      </c>
      <c r="C21" s="442">
        <f>B21/B$20*100</f>
        <v>63.022813688212928</v>
      </c>
    </row>
    <row r="22" spans="1:3" ht="14.4" customHeight="1" x14ac:dyDescent="0.3">
      <c r="A22" s="390" t="s">
        <v>188</v>
      </c>
      <c r="B22" s="443">
        <v>179</v>
      </c>
      <c r="C22" s="444">
        <f t="shared" ref="C22:C25" si="1">B22/B$20*100</f>
        <v>17.015209125475288</v>
      </c>
    </row>
    <row r="23" spans="1:3" ht="14.4" customHeight="1" x14ac:dyDescent="0.3">
      <c r="A23" s="390" t="s">
        <v>189</v>
      </c>
      <c r="B23" s="443">
        <v>64</v>
      </c>
      <c r="C23" s="444">
        <f t="shared" si="1"/>
        <v>6.083650190114068</v>
      </c>
    </row>
    <row r="24" spans="1:3" ht="14.4" customHeight="1" x14ac:dyDescent="0.3">
      <c r="A24" s="390" t="s">
        <v>190</v>
      </c>
      <c r="B24" s="443">
        <v>117</v>
      </c>
      <c r="C24" s="444">
        <f t="shared" si="1"/>
        <v>11.121673003802281</v>
      </c>
    </row>
    <row r="25" spans="1:3" ht="14.4" customHeight="1" thickBot="1" x14ac:dyDescent="0.35">
      <c r="A25" s="404" t="s">
        <v>71</v>
      </c>
      <c r="B25" s="229">
        <v>29</v>
      </c>
      <c r="C25" s="449">
        <f t="shared" si="1"/>
        <v>2.7566539923954374</v>
      </c>
    </row>
    <row r="26" spans="1:3" ht="14.4" customHeight="1" x14ac:dyDescent="0.3">
      <c r="A26" s="85" t="s">
        <v>162</v>
      </c>
      <c r="B26" s="450"/>
      <c r="C26" s="45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303192"/>
  </sheetPr>
  <dimension ref="A1:C12"/>
  <sheetViews>
    <sheetView zoomScaleNormal="100" workbookViewId="0"/>
  </sheetViews>
  <sheetFormatPr defaultRowHeight="14.4" customHeight="1" x14ac:dyDescent="0.3"/>
  <cols>
    <col min="1" max="1" width="50.44140625" style="2" customWidth="1"/>
    <col min="2" max="16384" width="8.88671875" style="2"/>
  </cols>
  <sheetData>
    <row r="1" spans="1:3" ht="14.4" customHeight="1" thickBot="1" x14ac:dyDescent="0.35">
      <c r="A1" s="570" t="s">
        <v>191</v>
      </c>
      <c r="B1" s="198"/>
      <c r="C1" s="199"/>
    </row>
    <row r="2" spans="1:3" ht="14.4" customHeight="1" thickBot="1" x14ac:dyDescent="0.35">
      <c r="A2" s="298"/>
      <c r="B2" s="91" t="s">
        <v>0</v>
      </c>
      <c r="C2" s="92" t="s">
        <v>1</v>
      </c>
    </row>
    <row r="3" spans="1:3" ht="14.4" customHeight="1" thickBot="1" x14ac:dyDescent="0.35">
      <c r="A3" s="590" t="s">
        <v>32</v>
      </c>
      <c r="B3" s="652">
        <f>B4+B7</f>
        <v>18957</v>
      </c>
      <c r="C3" s="657"/>
    </row>
    <row r="4" spans="1:3" ht="14.4" customHeight="1" thickBot="1" x14ac:dyDescent="0.35">
      <c r="A4" s="579" t="s">
        <v>33</v>
      </c>
      <c r="B4" s="644">
        <f>SUM(B5:B6)</f>
        <v>17956</v>
      </c>
      <c r="C4" s="608">
        <f t="shared" ref="C4" si="0">B4/B$3*100</f>
        <v>94.719628633222555</v>
      </c>
    </row>
    <row r="5" spans="1:3" ht="14.4" customHeight="1" x14ac:dyDescent="0.3">
      <c r="A5" s="452" t="s">
        <v>154</v>
      </c>
      <c r="B5" s="453">
        <v>14616</v>
      </c>
      <c r="C5" s="454">
        <f>B5/B$4*100</f>
        <v>81.398975272889288</v>
      </c>
    </row>
    <row r="6" spans="1:3" ht="14.4" customHeight="1" thickBot="1" x14ac:dyDescent="0.35">
      <c r="A6" s="455" t="s">
        <v>155</v>
      </c>
      <c r="B6" s="453">
        <v>3340</v>
      </c>
      <c r="C6" s="454">
        <f>B6/B$4*100</f>
        <v>18.601024727110715</v>
      </c>
    </row>
    <row r="7" spans="1:3" ht="14.4" customHeight="1" thickBot="1" x14ac:dyDescent="0.35">
      <c r="A7" s="579" t="s">
        <v>38</v>
      </c>
      <c r="B7" s="644">
        <f>SUM(B8:B11)</f>
        <v>1001</v>
      </c>
      <c r="C7" s="608">
        <f>B7/B$3*100</f>
        <v>5.2803713667774437</v>
      </c>
    </row>
    <row r="8" spans="1:3" ht="14.4" customHeight="1" x14ac:dyDescent="0.3">
      <c r="A8" s="456" t="s">
        <v>156</v>
      </c>
      <c r="B8" s="453">
        <v>231</v>
      </c>
      <c r="C8" s="454">
        <f>B8/B$7*100</f>
        <v>23.076923076923077</v>
      </c>
    </row>
    <row r="9" spans="1:3" ht="14.4" customHeight="1" x14ac:dyDescent="0.3">
      <c r="A9" s="457" t="s">
        <v>40</v>
      </c>
      <c r="B9" s="453">
        <v>732</v>
      </c>
      <c r="C9" s="454">
        <f>B9/B$7*100</f>
        <v>73.126873126873122</v>
      </c>
    </row>
    <row r="10" spans="1:3" ht="14.4" customHeight="1" x14ac:dyDescent="0.3">
      <c r="A10" s="457" t="s">
        <v>192</v>
      </c>
      <c r="B10" s="453">
        <v>32</v>
      </c>
      <c r="C10" s="454">
        <f>B10/B$7*100</f>
        <v>3.1968031968031969</v>
      </c>
    </row>
    <row r="11" spans="1:3" ht="14.4" customHeight="1" thickBot="1" x14ac:dyDescent="0.35">
      <c r="A11" s="458" t="s">
        <v>158</v>
      </c>
      <c r="B11" s="459">
        <v>6</v>
      </c>
      <c r="C11" s="460">
        <f>B11/B$7*100</f>
        <v>0.59940059940059942</v>
      </c>
    </row>
    <row r="12" spans="1:3" ht="14.4" customHeight="1" x14ac:dyDescent="0.3">
      <c r="A12" s="204" t="s">
        <v>193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2B24"/>
    <pageSetUpPr fitToPage="1"/>
  </sheetPr>
  <dimension ref="A1:D31"/>
  <sheetViews>
    <sheetView zoomScaleNormal="100" workbookViewId="0"/>
  </sheetViews>
  <sheetFormatPr defaultColWidth="9.109375" defaultRowHeight="13.8" x14ac:dyDescent="0.3"/>
  <cols>
    <col min="1" max="1" width="40.5546875" style="26" customWidth="1"/>
    <col min="2" max="2" width="8.6640625" style="26" customWidth="1"/>
    <col min="3" max="3" width="8.6640625" style="27" customWidth="1"/>
    <col min="4" max="4" width="14.77734375" style="27" customWidth="1"/>
    <col min="5" max="16384" width="9.109375" style="26"/>
  </cols>
  <sheetData>
    <row r="1" spans="1:4" s="16" customFormat="1" ht="14.4" customHeight="1" thickBot="1" x14ac:dyDescent="0.35">
      <c r="A1" s="567" t="s">
        <v>31</v>
      </c>
      <c r="B1" s="14"/>
      <c r="C1" s="15"/>
      <c r="D1" s="15"/>
    </row>
    <row r="2" spans="1:4" s="16" customFormat="1" ht="29.4" customHeight="1" thickBot="1" x14ac:dyDescent="0.35">
      <c r="A2" s="17"/>
      <c r="B2" s="745" t="s">
        <v>0</v>
      </c>
      <c r="C2" s="746" t="s">
        <v>1</v>
      </c>
      <c r="D2" s="734" t="s">
        <v>258</v>
      </c>
    </row>
    <row r="3" spans="1:4" s="16" customFormat="1" ht="14.4" customHeight="1" thickBot="1" x14ac:dyDescent="0.35">
      <c r="A3" s="580" t="s">
        <v>32</v>
      </c>
      <c r="B3" s="747">
        <f>B4+B9</f>
        <v>29681</v>
      </c>
      <c r="C3" s="748"/>
      <c r="D3" s="581">
        <v>59.15</v>
      </c>
    </row>
    <row r="4" spans="1:4" s="16" customFormat="1" ht="14.4" customHeight="1" thickBot="1" x14ac:dyDescent="0.35">
      <c r="A4" s="582" t="s">
        <v>33</v>
      </c>
      <c r="B4" s="749">
        <f>B5+B8</f>
        <v>28104</v>
      </c>
      <c r="C4" s="750">
        <f>B4/B$3 *100</f>
        <v>94.686836696876782</v>
      </c>
      <c r="D4" s="583">
        <v>60.77</v>
      </c>
    </row>
    <row r="5" spans="1:4" s="16" customFormat="1" ht="14.4" customHeight="1" x14ac:dyDescent="0.3">
      <c r="A5" s="585" t="s">
        <v>34</v>
      </c>
      <c r="B5" s="751">
        <f>SUM(B6:B7)</f>
        <v>21060</v>
      </c>
      <c r="C5" s="752">
        <f>B5/B$4*100</f>
        <v>74.935952177625964</v>
      </c>
      <c r="D5" s="586"/>
    </row>
    <row r="6" spans="1:4" s="16" customFormat="1" ht="14.4" customHeight="1" x14ac:dyDescent="0.3">
      <c r="A6" s="18" t="s">
        <v>35</v>
      </c>
      <c r="B6" s="753">
        <v>17820</v>
      </c>
      <c r="C6" s="754">
        <f>B6/B$5*100</f>
        <v>84.615384615384613</v>
      </c>
      <c r="D6" s="19"/>
    </row>
    <row r="7" spans="1:4" s="16" customFormat="1" ht="14.4" customHeight="1" x14ac:dyDescent="0.3">
      <c r="A7" s="20" t="s">
        <v>36</v>
      </c>
      <c r="B7" s="755">
        <v>3240</v>
      </c>
      <c r="C7" s="756">
        <f>B7/B$5*100</f>
        <v>15.384615384615385</v>
      </c>
      <c r="D7" s="19"/>
    </row>
    <row r="8" spans="1:4" s="16" customFormat="1" ht="14.4" customHeight="1" thickBot="1" x14ac:dyDescent="0.35">
      <c r="A8" s="587" t="s">
        <v>37</v>
      </c>
      <c r="B8" s="757">
        <v>7044</v>
      </c>
      <c r="C8" s="758">
        <f>B8/B$4*100</f>
        <v>25.064047822374043</v>
      </c>
      <c r="D8" s="588"/>
    </row>
    <row r="9" spans="1:4" s="16" customFormat="1" ht="14.4" customHeight="1" thickBot="1" x14ac:dyDescent="0.35">
      <c r="A9" s="582" t="s">
        <v>38</v>
      </c>
      <c r="B9" s="759">
        <f>SUM(B10:B12)</f>
        <v>1577</v>
      </c>
      <c r="C9" s="760">
        <f>B9/B$3*100</f>
        <v>5.3131633031232104</v>
      </c>
      <c r="D9" s="584">
        <v>40.159999999999997</v>
      </c>
    </row>
    <row r="10" spans="1:4" s="16" customFormat="1" ht="14.4" customHeight="1" x14ac:dyDescent="0.3">
      <c r="A10" s="18" t="s">
        <v>39</v>
      </c>
      <c r="B10" s="753">
        <v>1079</v>
      </c>
      <c r="C10" s="754">
        <f>B10/B$9*100</f>
        <v>68.421052631578945</v>
      </c>
      <c r="D10" s="21"/>
    </row>
    <row r="11" spans="1:4" s="16" customFormat="1" ht="14.4" customHeight="1" x14ac:dyDescent="0.3">
      <c r="A11" s="22" t="s">
        <v>40</v>
      </c>
      <c r="B11" s="761">
        <v>207</v>
      </c>
      <c r="C11" s="762">
        <f>B11/B$9*100</f>
        <v>13.126188966391883</v>
      </c>
      <c r="D11" s="19"/>
    </row>
    <row r="12" spans="1:4" s="16" customFormat="1" ht="14.4" customHeight="1" thickBot="1" x14ac:dyDescent="0.35">
      <c r="A12" s="23" t="s">
        <v>41</v>
      </c>
      <c r="B12" s="763">
        <v>291</v>
      </c>
      <c r="C12" s="764">
        <f>B12/B$9*100</f>
        <v>18.452758402029168</v>
      </c>
      <c r="D12" s="24"/>
    </row>
    <row r="13" spans="1:4" s="16" customFormat="1" ht="14.4" customHeight="1" x14ac:dyDescent="0.3">
      <c r="A13" s="575" t="s">
        <v>259</v>
      </c>
      <c r="B13" s="576"/>
      <c r="C13" s="86"/>
      <c r="D13" s="86"/>
    </row>
    <row r="14" spans="1:4" s="16" customFormat="1" ht="14.4" customHeight="1" x14ac:dyDescent="0.3">
      <c r="A14" s="575" t="s">
        <v>42</v>
      </c>
    </row>
    <row r="15" spans="1:4" s="16" customFormat="1" ht="14.4" customHeight="1" x14ac:dyDescent="0.3">
      <c r="A15" s="575" t="s">
        <v>43</v>
      </c>
      <c r="B15" s="26"/>
      <c r="C15" s="27"/>
      <c r="D15" s="27"/>
    </row>
    <row r="19" spans="3:3" x14ac:dyDescent="0.3">
      <c r="C19" s="26"/>
    </row>
    <row r="31" spans="3:3" ht="15" customHeight="1" x14ac:dyDescent="0.3"/>
  </sheetData>
  <pageMargins left="0.7" right="0.7" top="0.75" bottom="0.75" header="0.3" footer="0.3"/>
  <pageSetup paperSize="9" fitToHeight="0" orientation="landscape" r:id="rId1"/>
  <ignoredErrors>
    <ignoredError sqref="B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03192"/>
  </sheetPr>
  <dimension ref="A1:I36"/>
  <sheetViews>
    <sheetView zoomScaleNormal="100" workbookViewId="0"/>
  </sheetViews>
  <sheetFormatPr defaultColWidth="9.109375" defaultRowHeight="14.4" customHeight="1" x14ac:dyDescent="0.3"/>
  <cols>
    <col min="1" max="1" width="75.44140625" style="26" customWidth="1"/>
    <col min="2" max="2" width="9.6640625" style="26" customWidth="1"/>
    <col min="3" max="3" width="9.6640625" style="27" customWidth="1"/>
    <col min="4" max="4" width="9.6640625" style="86" customWidth="1"/>
    <col min="5" max="5" width="11.33203125" style="27" customWidth="1"/>
    <col min="6" max="9" width="9.6640625" style="26" customWidth="1"/>
    <col min="10" max="16384" width="9.109375" style="26"/>
  </cols>
  <sheetData>
    <row r="1" spans="1:9" ht="14.4" customHeight="1" thickBot="1" x14ac:dyDescent="0.35">
      <c r="A1" s="571" t="s">
        <v>194</v>
      </c>
      <c r="B1" s="461"/>
      <c r="C1" s="461"/>
      <c r="D1" s="461"/>
      <c r="E1" s="461"/>
      <c r="F1" s="461"/>
      <c r="G1" s="461"/>
      <c r="H1" s="85"/>
      <c r="I1" s="85"/>
    </row>
    <row r="2" spans="1:9" ht="14.4" customHeight="1" thickBot="1" x14ac:dyDescent="0.35">
      <c r="A2" s="309"/>
      <c r="B2" s="160" t="s">
        <v>33</v>
      </c>
      <c r="C2" s="310"/>
      <c r="D2" s="161"/>
      <c r="E2" s="162"/>
      <c r="F2" s="311" t="s">
        <v>47</v>
      </c>
      <c r="G2" s="312"/>
      <c r="H2" s="36" t="s">
        <v>48</v>
      </c>
      <c r="I2" s="313"/>
    </row>
    <row r="3" spans="1:9" ht="14.4" customHeight="1" thickBot="1" x14ac:dyDescent="0.35">
      <c r="A3" s="314"/>
      <c r="B3" s="160" t="s">
        <v>160</v>
      </c>
      <c r="C3" s="161"/>
      <c r="D3" s="161" t="s">
        <v>161</v>
      </c>
      <c r="E3" s="162"/>
      <c r="F3" s="315"/>
      <c r="G3" s="316"/>
      <c r="H3" s="317"/>
      <c r="I3" s="317"/>
    </row>
    <row r="4" spans="1:9" s="129" customFormat="1" ht="14.4" customHeight="1" thickBot="1" x14ac:dyDescent="0.35">
      <c r="A4" s="90"/>
      <c r="B4" s="91" t="s">
        <v>0</v>
      </c>
      <c r="C4" s="136" t="s">
        <v>1</v>
      </c>
      <c r="D4" s="93" t="s">
        <v>0</v>
      </c>
      <c r="E4" s="94" t="s">
        <v>1</v>
      </c>
      <c r="F4" s="91" t="s">
        <v>0</v>
      </c>
      <c r="G4" s="94" t="s">
        <v>1</v>
      </c>
      <c r="H4" s="52" t="s">
        <v>0</v>
      </c>
      <c r="I4" s="138" t="s">
        <v>1</v>
      </c>
    </row>
    <row r="5" spans="1:9" ht="14.4" customHeight="1" thickBot="1" x14ac:dyDescent="0.35">
      <c r="A5" s="699" t="s">
        <v>114</v>
      </c>
      <c r="B5" s="676">
        <f>B6+B16+B26</f>
        <v>14616</v>
      </c>
      <c r="C5" s="700"/>
      <c r="D5" s="701">
        <f>D6+D16+D26</f>
        <v>3340</v>
      </c>
      <c r="E5" s="702"/>
      <c r="F5" s="676">
        <f>F6+F16+F26</f>
        <v>1001</v>
      </c>
      <c r="G5" s="702"/>
      <c r="H5" s="680">
        <f>B5+D5+F5</f>
        <v>18957</v>
      </c>
      <c r="I5" s="703"/>
    </row>
    <row r="6" spans="1:9" ht="14.4" customHeight="1" thickBot="1" x14ac:dyDescent="0.35">
      <c r="A6" s="611" t="s">
        <v>195</v>
      </c>
      <c r="B6" s="662">
        <f>SUM(B7:B15)</f>
        <v>12600</v>
      </c>
      <c r="C6" s="696">
        <f>B6/B$5*100</f>
        <v>86.206896551724128</v>
      </c>
      <c r="D6" s="664">
        <f>SUM(D7:D15)</f>
        <v>3060</v>
      </c>
      <c r="E6" s="697">
        <f>D6/D$5*100</f>
        <v>91.616766467065872</v>
      </c>
      <c r="F6" s="662">
        <f>SUM(F7:F15)</f>
        <v>375</v>
      </c>
      <c r="G6" s="697">
        <f>F6/F$5*100</f>
        <v>37.462537462537462</v>
      </c>
      <c r="H6" s="666">
        <f t="shared" ref="H6:H35" si="0">B6+D6+F6</f>
        <v>16035</v>
      </c>
      <c r="I6" s="698">
        <f>H6/H$5*100</f>
        <v>84.586168697578728</v>
      </c>
    </row>
    <row r="7" spans="1:9" ht="14.4" customHeight="1" x14ac:dyDescent="0.3">
      <c r="A7" s="139" t="s">
        <v>196</v>
      </c>
      <c r="B7" s="101">
        <v>9231</v>
      </c>
      <c r="C7" s="462">
        <f t="shared" ref="C7:C15" si="1">B7/B$6*100</f>
        <v>73.261904761904759</v>
      </c>
      <c r="D7" s="321">
        <v>2294</v>
      </c>
      <c r="E7" s="463">
        <f t="shared" ref="E7:E15" si="2">D7/D$6*100</f>
        <v>74.967320261437905</v>
      </c>
      <c r="F7" s="101">
        <v>290</v>
      </c>
      <c r="G7" s="463">
        <f t="shared" ref="G7:G15" si="3">F7/F$6*100</f>
        <v>77.333333333333329</v>
      </c>
      <c r="H7" s="143">
        <f t="shared" si="0"/>
        <v>11815</v>
      </c>
      <c r="I7" s="464">
        <f t="shared" ref="I7:I15" si="4">H7/H$6*100</f>
        <v>73.682569379482388</v>
      </c>
    </row>
    <row r="8" spans="1:9" ht="14.4" customHeight="1" x14ac:dyDescent="0.3">
      <c r="A8" s="144" t="s">
        <v>197</v>
      </c>
      <c r="B8" s="124">
        <v>235</v>
      </c>
      <c r="C8" s="465">
        <f t="shared" si="1"/>
        <v>1.8650793650793651</v>
      </c>
      <c r="D8" s="325">
        <v>93</v>
      </c>
      <c r="E8" s="466">
        <f t="shared" si="2"/>
        <v>3.0392156862745097</v>
      </c>
      <c r="F8" s="124">
        <v>13</v>
      </c>
      <c r="G8" s="466">
        <f t="shared" si="3"/>
        <v>3.4666666666666663</v>
      </c>
      <c r="H8" s="147">
        <f t="shared" si="0"/>
        <v>341</v>
      </c>
      <c r="I8" s="467">
        <f t="shared" si="4"/>
        <v>2.1265980667290303</v>
      </c>
    </row>
    <row r="9" spans="1:9" ht="14.4" customHeight="1" x14ac:dyDescent="0.3">
      <c r="A9" s="144" t="s">
        <v>198</v>
      </c>
      <c r="B9" s="124">
        <v>0</v>
      </c>
      <c r="C9" s="465">
        <f t="shared" si="1"/>
        <v>0</v>
      </c>
      <c r="D9" s="325">
        <v>0</v>
      </c>
      <c r="E9" s="466">
        <f t="shared" si="2"/>
        <v>0</v>
      </c>
      <c r="F9" s="124">
        <v>10</v>
      </c>
      <c r="G9" s="466">
        <f t="shared" si="3"/>
        <v>2.666666666666667</v>
      </c>
      <c r="H9" s="147">
        <f t="shared" si="0"/>
        <v>10</v>
      </c>
      <c r="I9" s="467">
        <f t="shared" si="4"/>
        <v>6.2363579669473028E-2</v>
      </c>
    </row>
    <row r="10" spans="1:9" ht="14.4" customHeight="1" x14ac:dyDescent="0.3">
      <c r="A10" s="144" t="s">
        <v>199</v>
      </c>
      <c r="B10" s="124">
        <v>406</v>
      </c>
      <c r="C10" s="465">
        <f t="shared" si="1"/>
        <v>3.2222222222222223</v>
      </c>
      <c r="D10" s="325">
        <v>110</v>
      </c>
      <c r="E10" s="466">
        <f t="shared" si="2"/>
        <v>3.594771241830065</v>
      </c>
      <c r="F10" s="124">
        <v>2</v>
      </c>
      <c r="G10" s="466">
        <f t="shared" si="3"/>
        <v>0.53333333333333333</v>
      </c>
      <c r="H10" s="147">
        <f t="shared" si="0"/>
        <v>518</v>
      </c>
      <c r="I10" s="467">
        <f t="shared" si="4"/>
        <v>3.2304334268787032</v>
      </c>
    </row>
    <row r="11" spans="1:9" ht="14.4" customHeight="1" x14ac:dyDescent="0.3">
      <c r="A11" s="144" t="s">
        <v>145</v>
      </c>
      <c r="B11" s="124">
        <v>2728</v>
      </c>
      <c r="C11" s="465">
        <f t="shared" si="1"/>
        <v>21.650793650793652</v>
      </c>
      <c r="D11" s="325">
        <v>563</v>
      </c>
      <c r="E11" s="466">
        <f t="shared" si="2"/>
        <v>18.398692810457518</v>
      </c>
      <c r="F11" s="124">
        <v>9</v>
      </c>
      <c r="G11" s="466">
        <f t="shared" si="3"/>
        <v>2.4</v>
      </c>
      <c r="H11" s="147">
        <f t="shared" si="0"/>
        <v>3300</v>
      </c>
      <c r="I11" s="467">
        <f t="shared" si="4"/>
        <v>20.579981290926099</v>
      </c>
    </row>
    <row r="12" spans="1:9" ht="14.4" customHeight="1" x14ac:dyDescent="0.3">
      <c r="A12" s="144" t="s">
        <v>200</v>
      </c>
      <c r="B12" s="124">
        <v>0</v>
      </c>
      <c r="C12" s="465">
        <f t="shared" si="1"/>
        <v>0</v>
      </c>
      <c r="D12" s="325">
        <v>0</v>
      </c>
      <c r="E12" s="466">
        <f t="shared" si="2"/>
        <v>0</v>
      </c>
      <c r="F12" s="124">
        <v>1</v>
      </c>
      <c r="G12" s="466">
        <f t="shared" si="3"/>
        <v>0.26666666666666666</v>
      </c>
      <c r="H12" s="147">
        <f t="shared" si="0"/>
        <v>1</v>
      </c>
      <c r="I12" s="467">
        <f t="shared" si="4"/>
        <v>6.2363579669473023E-3</v>
      </c>
    </row>
    <row r="13" spans="1:9" ht="14.4" customHeight="1" x14ac:dyDescent="0.3">
      <c r="A13" s="144" t="s">
        <v>201</v>
      </c>
      <c r="B13" s="124">
        <v>0</v>
      </c>
      <c r="C13" s="465">
        <f t="shared" si="1"/>
        <v>0</v>
      </c>
      <c r="D13" s="325">
        <v>0</v>
      </c>
      <c r="E13" s="466">
        <f t="shared" si="2"/>
        <v>0</v>
      </c>
      <c r="F13" s="124">
        <v>15</v>
      </c>
      <c r="G13" s="466">
        <f t="shared" si="3"/>
        <v>4</v>
      </c>
      <c r="H13" s="147">
        <f t="shared" si="0"/>
        <v>15</v>
      </c>
      <c r="I13" s="467">
        <f t="shared" si="4"/>
        <v>9.3545369504209538E-2</v>
      </c>
    </row>
    <row r="14" spans="1:9" ht="14.4" customHeight="1" x14ac:dyDescent="0.3">
      <c r="A14" s="144" t="s">
        <v>202</v>
      </c>
      <c r="B14" s="124">
        <v>0</v>
      </c>
      <c r="C14" s="465">
        <f t="shared" si="1"/>
        <v>0</v>
      </c>
      <c r="D14" s="325">
        <v>0</v>
      </c>
      <c r="E14" s="466">
        <f t="shared" si="2"/>
        <v>0</v>
      </c>
      <c r="F14" s="124">
        <v>9</v>
      </c>
      <c r="G14" s="466">
        <f t="shared" si="3"/>
        <v>2.4</v>
      </c>
      <c r="H14" s="147">
        <f t="shared" si="0"/>
        <v>9</v>
      </c>
      <c r="I14" s="467">
        <f t="shared" si="4"/>
        <v>5.612722170252573E-2</v>
      </c>
    </row>
    <row r="15" spans="1:9" ht="14.4" customHeight="1" thickBot="1" x14ac:dyDescent="0.35">
      <c r="A15" s="468" t="s">
        <v>203</v>
      </c>
      <c r="B15" s="107">
        <v>0</v>
      </c>
      <c r="C15" s="469">
        <f t="shared" si="1"/>
        <v>0</v>
      </c>
      <c r="D15" s="470">
        <v>0</v>
      </c>
      <c r="E15" s="471">
        <f t="shared" si="2"/>
        <v>0</v>
      </c>
      <c r="F15" s="107">
        <v>26</v>
      </c>
      <c r="G15" s="471">
        <f t="shared" si="3"/>
        <v>6.9333333333333327</v>
      </c>
      <c r="H15" s="151">
        <f t="shared" si="0"/>
        <v>26</v>
      </c>
      <c r="I15" s="472">
        <f t="shared" si="4"/>
        <v>0.16214530714062989</v>
      </c>
    </row>
    <row r="16" spans="1:9" ht="14.4" customHeight="1" thickBot="1" x14ac:dyDescent="0.35">
      <c r="A16" s="611" t="s">
        <v>204</v>
      </c>
      <c r="B16" s="662">
        <f>SUM(B17:B25)</f>
        <v>1442</v>
      </c>
      <c r="C16" s="696">
        <f>B16/B$5*100</f>
        <v>9.8659003831417618</v>
      </c>
      <c r="D16" s="664">
        <f>SUM(D17:D25)</f>
        <v>257</v>
      </c>
      <c r="E16" s="697">
        <f>D16/D$5*100</f>
        <v>7.6946107784431135</v>
      </c>
      <c r="F16" s="662">
        <f>SUM(F17:F25)</f>
        <v>169</v>
      </c>
      <c r="G16" s="697">
        <f>F16/F$5*100</f>
        <v>16.883116883116884</v>
      </c>
      <c r="H16" s="666">
        <f t="shared" si="0"/>
        <v>1868</v>
      </c>
      <c r="I16" s="698">
        <f>H16/H$5*100</f>
        <v>9.8538798333069586</v>
      </c>
    </row>
    <row r="17" spans="1:9" ht="14.4" customHeight="1" x14ac:dyDescent="0.3">
      <c r="A17" s="139" t="s">
        <v>196</v>
      </c>
      <c r="B17" s="101">
        <v>1377</v>
      </c>
      <c r="C17" s="462">
        <f t="shared" ref="C17:C25" si="5">B17/B$16*100</f>
        <v>95.492371705963947</v>
      </c>
      <c r="D17" s="321">
        <v>231</v>
      </c>
      <c r="E17" s="463">
        <f t="shared" ref="E17:E25" si="6">D17/D$16*100</f>
        <v>89.88326848249028</v>
      </c>
      <c r="F17" s="101">
        <v>125</v>
      </c>
      <c r="G17" s="463">
        <f t="shared" ref="G17:G25" si="7">F17/F$16*100</f>
        <v>73.964497041420117</v>
      </c>
      <c r="H17" s="143">
        <f t="shared" si="0"/>
        <v>1733</v>
      </c>
      <c r="I17" s="464">
        <f t="shared" ref="I17:I25" si="8">H17/H$16*100</f>
        <v>92.773019271948613</v>
      </c>
    </row>
    <row r="18" spans="1:9" ht="14.4" customHeight="1" x14ac:dyDescent="0.3">
      <c r="A18" s="144" t="s">
        <v>197</v>
      </c>
      <c r="B18" s="124">
        <v>10</v>
      </c>
      <c r="C18" s="465">
        <f t="shared" si="5"/>
        <v>0.69348127600554788</v>
      </c>
      <c r="D18" s="325">
        <v>20</v>
      </c>
      <c r="E18" s="466">
        <f t="shared" si="6"/>
        <v>7.782101167315175</v>
      </c>
      <c r="F18" s="124">
        <v>6</v>
      </c>
      <c r="G18" s="466">
        <f t="shared" si="7"/>
        <v>3.5502958579881656</v>
      </c>
      <c r="H18" s="147">
        <f t="shared" si="0"/>
        <v>36</v>
      </c>
      <c r="I18" s="467">
        <f t="shared" si="8"/>
        <v>1.9271948608137044</v>
      </c>
    </row>
    <row r="19" spans="1:9" ht="14.4" customHeight="1" x14ac:dyDescent="0.3">
      <c r="A19" s="144" t="s">
        <v>198</v>
      </c>
      <c r="B19" s="124">
        <v>0</v>
      </c>
      <c r="C19" s="465">
        <f t="shared" si="5"/>
        <v>0</v>
      </c>
      <c r="D19" s="325">
        <v>0</v>
      </c>
      <c r="E19" s="466">
        <f t="shared" si="6"/>
        <v>0</v>
      </c>
      <c r="F19" s="124">
        <v>0</v>
      </c>
      <c r="G19" s="466">
        <f t="shared" si="7"/>
        <v>0</v>
      </c>
      <c r="H19" s="147">
        <f t="shared" si="0"/>
        <v>0</v>
      </c>
      <c r="I19" s="467">
        <f t="shared" si="8"/>
        <v>0</v>
      </c>
    </row>
    <row r="20" spans="1:9" ht="14.4" customHeight="1" x14ac:dyDescent="0.3">
      <c r="A20" s="144" t="s">
        <v>199</v>
      </c>
      <c r="B20" s="124">
        <v>33</v>
      </c>
      <c r="C20" s="465">
        <f t="shared" si="5"/>
        <v>2.2884882108183078</v>
      </c>
      <c r="D20" s="325">
        <v>1</v>
      </c>
      <c r="E20" s="466">
        <f t="shared" si="6"/>
        <v>0.38910505836575876</v>
      </c>
      <c r="F20" s="124">
        <v>3</v>
      </c>
      <c r="G20" s="466">
        <f t="shared" si="7"/>
        <v>1.7751479289940828</v>
      </c>
      <c r="H20" s="147">
        <f t="shared" si="0"/>
        <v>37</v>
      </c>
      <c r="I20" s="467">
        <f t="shared" si="8"/>
        <v>1.980728051391863</v>
      </c>
    </row>
    <row r="21" spans="1:9" ht="14.4" customHeight="1" x14ac:dyDescent="0.3">
      <c r="A21" s="144" t="s">
        <v>145</v>
      </c>
      <c r="B21" s="124">
        <v>22</v>
      </c>
      <c r="C21" s="465">
        <f t="shared" si="5"/>
        <v>1.5256588072122053</v>
      </c>
      <c r="D21" s="325">
        <v>4</v>
      </c>
      <c r="E21" s="466">
        <f t="shared" si="6"/>
        <v>1.556420233463035</v>
      </c>
      <c r="F21" s="124">
        <v>10</v>
      </c>
      <c r="G21" s="466">
        <f t="shared" si="7"/>
        <v>5.9171597633136095</v>
      </c>
      <c r="H21" s="147">
        <f t="shared" si="0"/>
        <v>36</v>
      </c>
      <c r="I21" s="467">
        <f t="shared" si="8"/>
        <v>1.9271948608137044</v>
      </c>
    </row>
    <row r="22" spans="1:9" ht="14.4" customHeight="1" x14ac:dyDescent="0.3">
      <c r="A22" s="144" t="s">
        <v>200</v>
      </c>
      <c r="B22" s="124">
        <v>0</v>
      </c>
      <c r="C22" s="465">
        <f t="shared" si="5"/>
        <v>0</v>
      </c>
      <c r="D22" s="325">
        <v>0</v>
      </c>
      <c r="E22" s="466">
        <f t="shared" si="6"/>
        <v>0</v>
      </c>
      <c r="F22" s="124">
        <v>0</v>
      </c>
      <c r="G22" s="466">
        <f t="shared" si="7"/>
        <v>0</v>
      </c>
      <c r="H22" s="147">
        <f t="shared" si="0"/>
        <v>0</v>
      </c>
      <c r="I22" s="467">
        <f t="shared" si="8"/>
        <v>0</v>
      </c>
    </row>
    <row r="23" spans="1:9" ht="14.4" customHeight="1" x14ac:dyDescent="0.3">
      <c r="A23" s="144" t="s">
        <v>201</v>
      </c>
      <c r="B23" s="124">
        <v>0</v>
      </c>
      <c r="C23" s="465">
        <f t="shared" si="5"/>
        <v>0</v>
      </c>
      <c r="D23" s="325">
        <v>0</v>
      </c>
      <c r="E23" s="466">
        <f t="shared" si="6"/>
        <v>0</v>
      </c>
      <c r="F23" s="124">
        <v>3</v>
      </c>
      <c r="G23" s="466">
        <f t="shared" si="7"/>
        <v>1.7751479289940828</v>
      </c>
      <c r="H23" s="147">
        <f t="shared" si="0"/>
        <v>3</v>
      </c>
      <c r="I23" s="467">
        <f t="shared" si="8"/>
        <v>0.16059957173447537</v>
      </c>
    </row>
    <row r="24" spans="1:9" ht="14.4" customHeight="1" x14ac:dyDescent="0.3">
      <c r="A24" s="144" t="s">
        <v>202</v>
      </c>
      <c r="B24" s="124">
        <v>0</v>
      </c>
      <c r="C24" s="465">
        <f t="shared" si="5"/>
        <v>0</v>
      </c>
      <c r="D24" s="325">
        <v>0</v>
      </c>
      <c r="E24" s="466">
        <f t="shared" si="6"/>
        <v>0</v>
      </c>
      <c r="F24" s="124">
        <v>1</v>
      </c>
      <c r="G24" s="466">
        <f t="shared" si="7"/>
        <v>0.59171597633136097</v>
      </c>
      <c r="H24" s="147">
        <f t="shared" si="0"/>
        <v>1</v>
      </c>
      <c r="I24" s="467">
        <f t="shared" si="8"/>
        <v>5.353319057815846E-2</v>
      </c>
    </row>
    <row r="25" spans="1:9" ht="14.4" customHeight="1" thickBot="1" x14ac:dyDescent="0.35">
      <c r="A25" s="468" t="s">
        <v>205</v>
      </c>
      <c r="B25" s="107">
        <v>0</v>
      </c>
      <c r="C25" s="469">
        <f t="shared" si="5"/>
        <v>0</v>
      </c>
      <c r="D25" s="470">
        <v>1</v>
      </c>
      <c r="E25" s="471">
        <f t="shared" si="6"/>
        <v>0.38910505836575876</v>
      </c>
      <c r="F25" s="107">
        <v>21</v>
      </c>
      <c r="G25" s="471">
        <f t="shared" si="7"/>
        <v>12.42603550295858</v>
      </c>
      <c r="H25" s="151">
        <f t="shared" si="0"/>
        <v>22</v>
      </c>
      <c r="I25" s="472">
        <f t="shared" si="8"/>
        <v>1.1777301927194861</v>
      </c>
    </row>
    <row r="26" spans="1:9" ht="14.4" customHeight="1" thickBot="1" x14ac:dyDescent="0.35">
      <c r="A26" s="611" t="s">
        <v>206</v>
      </c>
      <c r="B26" s="662">
        <f>SUM(B27:B35)</f>
        <v>574</v>
      </c>
      <c r="C26" s="696">
        <f>B26/B$5*100</f>
        <v>3.9272030651340994</v>
      </c>
      <c r="D26" s="664">
        <f>SUM(D27:D35)</f>
        <v>23</v>
      </c>
      <c r="E26" s="697">
        <f>D26/D$5*100</f>
        <v>0.68862275449101795</v>
      </c>
      <c r="F26" s="662">
        <f>SUM(F27:F35)</f>
        <v>457</v>
      </c>
      <c r="G26" s="697">
        <f>F26/F$5*100</f>
        <v>45.654345654345654</v>
      </c>
      <c r="H26" s="666">
        <f t="shared" si="0"/>
        <v>1054</v>
      </c>
      <c r="I26" s="698">
        <f>H26/H$5*100</f>
        <v>5.5599514691143108</v>
      </c>
    </row>
    <row r="27" spans="1:9" ht="14.4" customHeight="1" x14ac:dyDescent="0.3">
      <c r="A27" s="139" t="s">
        <v>196</v>
      </c>
      <c r="B27" s="101">
        <v>353</v>
      </c>
      <c r="C27" s="462">
        <f t="shared" ref="C27:C35" si="9">B27/B$26*100</f>
        <v>61.498257839721262</v>
      </c>
      <c r="D27" s="321">
        <v>8</v>
      </c>
      <c r="E27" s="463">
        <f t="shared" ref="E27:E35" si="10">D27/D$26*100</f>
        <v>34.782608695652172</v>
      </c>
      <c r="F27" s="101">
        <v>205</v>
      </c>
      <c r="G27" s="463">
        <f t="shared" ref="G27:G35" si="11">F27/F$26*100</f>
        <v>44.857768052516413</v>
      </c>
      <c r="H27" s="143">
        <f t="shared" si="0"/>
        <v>566</v>
      </c>
      <c r="I27" s="464">
        <f t="shared" ref="I27:I35" si="12">H27/H$26*100</f>
        <v>53.700189753320679</v>
      </c>
    </row>
    <row r="28" spans="1:9" ht="14.4" customHeight="1" x14ac:dyDescent="0.3">
      <c r="A28" s="144" t="s">
        <v>197</v>
      </c>
      <c r="B28" s="124">
        <v>9</v>
      </c>
      <c r="C28" s="465">
        <f t="shared" si="9"/>
        <v>1.5679442508710801</v>
      </c>
      <c r="D28" s="325">
        <v>4</v>
      </c>
      <c r="E28" s="466">
        <f t="shared" si="10"/>
        <v>17.391304347826086</v>
      </c>
      <c r="F28" s="124">
        <v>15</v>
      </c>
      <c r="G28" s="466">
        <f t="shared" si="11"/>
        <v>3.2822757111597372</v>
      </c>
      <c r="H28" s="147">
        <f t="shared" si="0"/>
        <v>28</v>
      </c>
      <c r="I28" s="467">
        <f t="shared" si="12"/>
        <v>2.6565464895635675</v>
      </c>
    </row>
    <row r="29" spans="1:9" s="2" customFormat="1" ht="14.4" customHeight="1" x14ac:dyDescent="0.3">
      <c r="A29" s="144" t="s">
        <v>198</v>
      </c>
      <c r="B29" s="124">
        <v>0</v>
      </c>
      <c r="C29" s="465">
        <f t="shared" si="9"/>
        <v>0</v>
      </c>
      <c r="D29" s="325">
        <v>0</v>
      </c>
      <c r="E29" s="466">
        <f t="shared" si="10"/>
        <v>0</v>
      </c>
      <c r="F29" s="124">
        <v>0</v>
      </c>
      <c r="G29" s="466">
        <f t="shared" si="11"/>
        <v>0</v>
      </c>
      <c r="H29" s="147">
        <f t="shared" si="0"/>
        <v>0</v>
      </c>
      <c r="I29" s="467">
        <f t="shared" si="12"/>
        <v>0</v>
      </c>
    </row>
    <row r="30" spans="1:9" s="2" customFormat="1" ht="14.4" customHeight="1" x14ac:dyDescent="0.3">
      <c r="A30" s="144" t="s">
        <v>199</v>
      </c>
      <c r="B30" s="124">
        <v>45</v>
      </c>
      <c r="C30" s="465">
        <f t="shared" si="9"/>
        <v>7.8397212543553998</v>
      </c>
      <c r="D30" s="325">
        <v>2</v>
      </c>
      <c r="E30" s="466">
        <f t="shared" si="10"/>
        <v>8.695652173913043</v>
      </c>
      <c r="F30" s="124">
        <v>28</v>
      </c>
      <c r="G30" s="466">
        <f t="shared" si="11"/>
        <v>6.1269146608315097</v>
      </c>
      <c r="H30" s="147">
        <f t="shared" si="0"/>
        <v>75</v>
      </c>
      <c r="I30" s="467">
        <f t="shared" si="12"/>
        <v>7.1157495256166978</v>
      </c>
    </row>
    <row r="31" spans="1:9" ht="14.4" customHeight="1" x14ac:dyDescent="0.3">
      <c r="A31" s="144" t="s">
        <v>145</v>
      </c>
      <c r="B31" s="124">
        <v>167</v>
      </c>
      <c r="C31" s="465">
        <f t="shared" si="9"/>
        <v>29.094076655052266</v>
      </c>
      <c r="D31" s="325">
        <v>9</v>
      </c>
      <c r="E31" s="466">
        <f t="shared" si="10"/>
        <v>39.130434782608695</v>
      </c>
      <c r="F31" s="124">
        <v>208</v>
      </c>
      <c r="G31" s="466">
        <f t="shared" si="11"/>
        <v>45.514223194748361</v>
      </c>
      <c r="H31" s="147">
        <f t="shared" si="0"/>
        <v>384</v>
      </c>
      <c r="I31" s="467">
        <f t="shared" si="12"/>
        <v>36.432637571157493</v>
      </c>
    </row>
    <row r="32" spans="1:9" ht="14.4" customHeight="1" x14ac:dyDescent="0.3">
      <c r="A32" s="144" t="s">
        <v>200</v>
      </c>
      <c r="B32" s="124">
        <v>0</v>
      </c>
      <c r="C32" s="465">
        <f t="shared" si="9"/>
        <v>0</v>
      </c>
      <c r="D32" s="325">
        <v>0</v>
      </c>
      <c r="E32" s="466">
        <f t="shared" si="10"/>
        <v>0</v>
      </c>
      <c r="F32" s="124">
        <v>0</v>
      </c>
      <c r="G32" s="466">
        <f t="shared" si="11"/>
        <v>0</v>
      </c>
      <c r="H32" s="147">
        <f t="shared" si="0"/>
        <v>0</v>
      </c>
      <c r="I32" s="467">
        <f t="shared" si="12"/>
        <v>0</v>
      </c>
    </row>
    <row r="33" spans="1:9" ht="14.4" customHeight="1" x14ac:dyDescent="0.3">
      <c r="A33" s="144" t="s">
        <v>201</v>
      </c>
      <c r="B33" s="124">
        <v>0</v>
      </c>
      <c r="C33" s="465">
        <f t="shared" si="9"/>
        <v>0</v>
      </c>
      <c r="D33" s="325">
        <v>0</v>
      </c>
      <c r="E33" s="466">
        <f t="shared" si="10"/>
        <v>0</v>
      </c>
      <c r="F33" s="124">
        <v>0</v>
      </c>
      <c r="G33" s="466">
        <f t="shared" si="11"/>
        <v>0</v>
      </c>
      <c r="H33" s="147">
        <f t="shared" si="0"/>
        <v>0</v>
      </c>
      <c r="I33" s="467">
        <f t="shared" si="12"/>
        <v>0</v>
      </c>
    </row>
    <row r="34" spans="1:9" ht="14.4" customHeight="1" x14ac:dyDescent="0.3">
      <c r="A34" s="144" t="s">
        <v>202</v>
      </c>
      <c r="B34" s="124">
        <v>0</v>
      </c>
      <c r="C34" s="465">
        <f t="shared" si="9"/>
        <v>0</v>
      </c>
      <c r="D34" s="325">
        <v>0</v>
      </c>
      <c r="E34" s="466">
        <f t="shared" si="10"/>
        <v>0</v>
      </c>
      <c r="F34" s="124">
        <v>0</v>
      </c>
      <c r="G34" s="466">
        <f t="shared" si="11"/>
        <v>0</v>
      </c>
      <c r="H34" s="147">
        <f t="shared" si="0"/>
        <v>0</v>
      </c>
      <c r="I34" s="467">
        <f t="shared" si="12"/>
        <v>0</v>
      </c>
    </row>
    <row r="35" spans="1:9" ht="14.4" customHeight="1" thickBot="1" x14ac:dyDescent="0.35">
      <c r="A35" s="152" t="s">
        <v>205</v>
      </c>
      <c r="B35" s="134">
        <v>0</v>
      </c>
      <c r="C35" s="473">
        <f t="shared" si="9"/>
        <v>0</v>
      </c>
      <c r="D35" s="329">
        <v>0</v>
      </c>
      <c r="E35" s="474">
        <f t="shared" si="10"/>
        <v>0</v>
      </c>
      <c r="F35" s="134">
        <v>1</v>
      </c>
      <c r="G35" s="474">
        <f t="shared" si="11"/>
        <v>0.21881838074398249</v>
      </c>
      <c r="H35" s="155">
        <f t="shared" si="0"/>
        <v>1</v>
      </c>
      <c r="I35" s="475">
        <f t="shared" si="12"/>
        <v>9.4876660341555979E-2</v>
      </c>
    </row>
    <row r="36" spans="1:9" ht="14.4" customHeight="1" x14ac:dyDescent="0.3">
      <c r="A36" s="85" t="s">
        <v>53</v>
      </c>
      <c r="B36" s="156"/>
      <c r="C36" s="156"/>
      <c r="D36" s="156"/>
      <c r="E36" s="156"/>
      <c r="F36" s="156"/>
      <c r="G36" s="156"/>
      <c r="H36" s="156"/>
      <c r="I36" s="156"/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303192"/>
  </sheetPr>
  <dimension ref="A1:C12"/>
  <sheetViews>
    <sheetView zoomScaleNormal="100" workbookViewId="0"/>
  </sheetViews>
  <sheetFormatPr defaultRowHeight="14.4" customHeight="1" x14ac:dyDescent="0.3"/>
  <cols>
    <col min="1" max="1" width="57.33203125" style="2" bestFit="1" customWidth="1"/>
    <col min="2" max="16384" width="8.88671875" style="2"/>
  </cols>
  <sheetData>
    <row r="1" spans="1:3" ht="14.4" customHeight="1" thickBot="1" x14ac:dyDescent="0.35">
      <c r="A1" s="570" t="s">
        <v>207</v>
      </c>
      <c r="B1" s="185"/>
      <c r="C1" s="185"/>
    </row>
    <row r="2" spans="1:3" ht="14.4" customHeight="1" thickBot="1" x14ac:dyDescent="0.35">
      <c r="A2" s="207"/>
      <c r="B2" s="91" t="s">
        <v>0</v>
      </c>
      <c r="C2" s="92" t="s">
        <v>1</v>
      </c>
    </row>
    <row r="3" spans="1:3" ht="14.4" customHeight="1" thickBot="1" x14ac:dyDescent="0.35">
      <c r="A3" s="590" t="s">
        <v>208</v>
      </c>
      <c r="B3" s="652">
        <f>B4+B8+B12</f>
        <v>14616</v>
      </c>
      <c r="C3" s="704"/>
    </row>
    <row r="4" spans="1:3" ht="14.4" customHeight="1" thickBot="1" x14ac:dyDescent="0.35">
      <c r="A4" s="602" t="s">
        <v>209</v>
      </c>
      <c r="B4" s="644">
        <f>SUM(B5:B7)</f>
        <v>2984</v>
      </c>
      <c r="C4" s="608">
        <f t="shared" ref="C4" si="0">B4/B$3*100</f>
        <v>20.415982484948003</v>
      </c>
    </row>
    <row r="5" spans="1:3" ht="14.4" customHeight="1" x14ac:dyDescent="0.3">
      <c r="A5" s="476" t="s">
        <v>151</v>
      </c>
      <c r="B5" s="453">
        <v>2282</v>
      </c>
      <c r="C5" s="454">
        <f t="shared" ref="C5:C7" si="1">B5/B$4*100</f>
        <v>76.474530831099202</v>
      </c>
    </row>
    <row r="6" spans="1:3" ht="14.4" customHeight="1" x14ac:dyDescent="0.3">
      <c r="A6" s="202" t="s">
        <v>145</v>
      </c>
      <c r="B6" s="284">
        <v>530</v>
      </c>
      <c r="C6" s="289">
        <f t="shared" si="1"/>
        <v>17.761394101876675</v>
      </c>
    </row>
    <row r="7" spans="1:3" ht="14.4" customHeight="1" thickBot="1" x14ac:dyDescent="0.35">
      <c r="A7" s="477" t="s">
        <v>210</v>
      </c>
      <c r="B7" s="292">
        <v>172</v>
      </c>
      <c r="C7" s="297">
        <f t="shared" si="1"/>
        <v>5.7640750670241285</v>
      </c>
    </row>
    <row r="8" spans="1:3" ht="14.4" customHeight="1" thickBot="1" x14ac:dyDescent="0.35">
      <c r="A8" s="602" t="s">
        <v>211</v>
      </c>
      <c r="B8" s="644">
        <f>SUM(B9:B11)</f>
        <v>8020</v>
      </c>
      <c r="C8" s="608">
        <f t="shared" ref="C8" si="2">B8/B$3*100</f>
        <v>54.871373836891081</v>
      </c>
    </row>
    <row r="9" spans="1:3" ht="14.4" customHeight="1" x14ac:dyDescent="0.3">
      <c r="A9" s="476" t="s">
        <v>151</v>
      </c>
      <c r="B9" s="453">
        <v>7409</v>
      </c>
      <c r="C9" s="454">
        <f>B9/B$8*100</f>
        <v>92.381546134663338</v>
      </c>
    </row>
    <row r="10" spans="1:3" ht="14.4" customHeight="1" x14ac:dyDescent="0.3">
      <c r="A10" s="202" t="s">
        <v>145</v>
      </c>
      <c r="B10" s="284">
        <v>485</v>
      </c>
      <c r="C10" s="289">
        <f>B10/B$8*100</f>
        <v>6.0473815461346634</v>
      </c>
    </row>
    <row r="11" spans="1:3" ht="14.4" customHeight="1" thickBot="1" x14ac:dyDescent="0.35">
      <c r="A11" s="477" t="s">
        <v>210</v>
      </c>
      <c r="B11" s="292">
        <v>126</v>
      </c>
      <c r="C11" s="297">
        <f>B11/B$8*100</f>
        <v>1.5710723192019951</v>
      </c>
    </row>
    <row r="12" spans="1:3" ht="14.4" customHeight="1" thickBot="1" x14ac:dyDescent="0.35">
      <c r="A12" s="705" t="s">
        <v>212</v>
      </c>
      <c r="B12" s="650">
        <v>3612</v>
      </c>
      <c r="C12" s="608">
        <f>B12/B$3*100</f>
        <v>24.712643678160919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20B14A"/>
    <pageSetUpPr fitToPage="1"/>
  </sheetPr>
  <dimension ref="A1:D11"/>
  <sheetViews>
    <sheetView zoomScaleNormal="100" workbookViewId="0"/>
  </sheetViews>
  <sheetFormatPr defaultColWidth="9.109375" defaultRowHeight="14.4" customHeight="1" x14ac:dyDescent="0.3"/>
  <cols>
    <col min="1" max="1" width="21" style="16" customWidth="1"/>
    <col min="2" max="2" width="8.6640625" style="16" customWidth="1"/>
    <col min="3" max="3" width="8.6640625" style="480" customWidth="1"/>
    <col min="4" max="4" width="14.6640625" style="480" bestFit="1" customWidth="1"/>
    <col min="5" max="16384" width="9.109375" style="16"/>
  </cols>
  <sheetData>
    <row r="1" spans="1:4" ht="14.4" customHeight="1" thickBot="1" x14ac:dyDescent="0.35">
      <c r="A1" s="568" t="s">
        <v>257</v>
      </c>
      <c r="B1" s="198"/>
      <c r="C1" s="199"/>
      <c r="D1" s="199"/>
    </row>
    <row r="2" spans="1:4" ht="28.2" thickBot="1" x14ac:dyDescent="0.35">
      <c r="A2" s="298"/>
      <c r="B2" s="91" t="s">
        <v>0</v>
      </c>
      <c r="C2" s="92" t="s">
        <v>1</v>
      </c>
      <c r="D2" s="299" t="s">
        <v>258</v>
      </c>
    </row>
    <row r="3" spans="1:4" ht="14.4" customHeight="1" thickBot="1" x14ac:dyDescent="0.35">
      <c r="A3" s="590" t="s">
        <v>32</v>
      </c>
      <c r="B3" s="591">
        <f>B4+B9</f>
        <v>979</v>
      </c>
      <c r="C3" s="595"/>
      <c r="D3" s="708">
        <v>39.049999999999997</v>
      </c>
    </row>
    <row r="4" spans="1:4" ht="14.4" customHeight="1" thickBot="1" x14ac:dyDescent="0.35">
      <c r="A4" s="602" t="s">
        <v>33</v>
      </c>
      <c r="B4" s="687">
        <f>B5+B8</f>
        <v>954</v>
      </c>
      <c r="C4" s="608">
        <f>B4/B$3*100</f>
        <v>97.446373850868227</v>
      </c>
      <c r="D4" s="706">
        <v>39.75</v>
      </c>
    </row>
    <row r="5" spans="1:4" ht="14.4" customHeight="1" x14ac:dyDescent="0.3">
      <c r="A5" s="709" t="s">
        <v>34</v>
      </c>
      <c r="B5" s="710">
        <f>SUM(B6:B7)</f>
        <v>912</v>
      </c>
      <c r="C5" s="711">
        <f>B5/B$4*100</f>
        <v>95.59748427672956</v>
      </c>
      <c r="D5" s="712"/>
    </row>
    <row r="6" spans="1:4" ht="14.4" customHeight="1" x14ac:dyDescent="0.3">
      <c r="A6" s="201" t="s">
        <v>35</v>
      </c>
      <c r="B6" s="391">
        <v>565</v>
      </c>
      <c r="C6" s="289">
        <f>B6/B$5*100</f>
        <v>61.951754385964911</v>
      </c>
      <c r="D6" s="478"/>
    </row>
    <row r="7" spans="1:4" ht="14.4" customHeight="1" x14ac:dyDescent="0.3">
      <c r="A7" s="201" t="s">
        <v>36</v>
      </c>
      <c r="B7" s="391">
        <v>347</v>
      </c>
      <c r="C7" s="289">
        <f>B7/B$5*100</f>
        <v>38.048245614035089</v>
      </c>
      <c r="D7" s="478"/>
    </row>
    <row r="8" spans="1:4" ht="14.4" customHeight="1" thickBot="1" x14ac:dyDescent="0.35">
      <c r="A8" s="627" t="s">
        <v>37</v>
      </c>
      <c r="B8" s="713">
        <v>42</v>
      </c>
      <c r="C8" s="714">
        <f>B8/B$4*100</f>
        <v>4.4025157232704402</v>
      </c>
      <c r="D8" s="715"/>
    </row>
    <row r="9" spans="1:4" ht="14.4" customHeight="1" thickBot="1" x14ac:dyDescent="0.35">
      <c r="A9" s="707" t="s">
        <v>213</v>
      </c>
      <c r="B9" s="687">
        <v>25</v>
      </c>
      <c r="C9" s="608">
        <f>B9/B$3*100</f>
        <v>2.5536261491317673</v>
      </c>
      <c r="D9" s="706">
        <v>23.3</v>
      </c>
    </row>
    <row r="10" spans="1:4" ht="14.4" customHeight="1" x14ac:dyDescent="0.3">
      <c r="A10" s="479" t="s">
        <v>259</v>
      </c>
    </row>
    <row r="11" spans="1:4" ht="14.4" customHeight="1" x14ac:dyDescent="0.3">
      <c r="A11" s="204" t="s">
        <v>214</v>
      </c>
      <c r="C11" s="16"/>
      <c r="D11" s="16"/>
    </row>
  </sheetData>
  <pageMargins left="0.7" right="0.7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20B14A"/>
  </sheetPr>
  <dimension ref="A1:C13"/>
  <sheetViews>
    <sheetView zoomScaleNormal="100" workbookViewId="0"/>
  </sheetViews>
  <sheetFormatPr defaultRowHeight="14.4" customHeight="1" x14ac:dyDescent="0.3"/>
  <cols>
    <col min="1" max="1" width="44.109375" style="2" customWidth="1"/>
    <col min="2" max="2" width="9.33203125" style="2" customWidth="1"/>
    <col min="3" max="16384" width="8.88671875" style="2"/>
  </cols>
  <sheetData>
    <row r="1" spans="1:3" ht="14.4" customHeight="1" thickBot="1" x14ac:dyDescent="0.35">
      <c r="A1" s="568" t="s">
        <v>215</v>
      </c>
      <c r="B1" s="14"/>
      <c r="C1" s="15"/>
    </row>
    <row r="2" spans="1:3" ht="14.4" customHeight="1" thickBot="1" x14ac:dyDescent="0.35">
      <c r="A2" s="298"/>
      <c r="B2" s="338" t="s">
        <v>0</v>
      </c>
      <c r="C2" s="481" t="s">
        <v>1</v>
      </c>
    </row>
    <row r="3" spans="1:3" ht="14.4" customHeight="1" thickBot="1" x14ac:dyDescent="0.35">
      <c r="A3" s="590" t="s">
        <v>216</v>
      </c>
      <c r="B3" s="591">
        <f>B4+B9</f>
        <v>912</v>
      </c>
      <c r="C3" s="716"/>
    </row>
    <row r="4" spans="1:3" ht="14.4" customHeight="1" thickBot="1" x14ac:dyDescent="0.35">
      <c r="A4" s="602" t="s">
        <v>217</v>
      </c>
      <c r="B4" s="687">
        <f>SUM(B5:B8)</f>
        <v>565</v>
      </c>
      <c r="C4" s="608">
        <f>B4/B$3*100</f>
        <v>61.951754385964911</v>
      </c>
    </row>
    <row r="5" spans="1:3" ht="14.4" customHeight="1" x14ac:dyDescent="0.3">
      <c r="A5" s="476" t="s">
        <v>218</v>
      </c>
      <c r="B5" s="384">
        <v>32</v>
      </c>
      <c r="C5" s="454">
        <f>B5/B$4*100</f>
        <v>5.663716814159292</v>
      </c>
    </row>
    <row r="6" spans="1:3" ht="14.4" customHeight="1" x14ac:dyDescent="0.3">
      <c r="A6" s="201" t="s">
        <v>219</v>
      </c>
      <c r="B6" s="391">
        <v>0</v>
      </c>
      <c r="C6" s="289">
        <f t="shared" ref="C6:C8" si="0">B6/B$4*100</f>
        <v>0</v>
      </c>
    </row>
    <row r="7" spans="1:3" ht="14.4" customHeight="1" x14ac:dyDescent="0.3">
      <c r="A7" s="201" t="s">
        <v>220</v>
      </c>
      <c r="B7" s="391">
        <v>474</v>
      </c>
      <c r="C7" s="289">
        <f t="shared" si="0"/>
        <v>83.893805309734518</v>
      </c>
    </row>
    <row r="8" spans="1:3" ht="14.4" customHeight="1" thickBot="1" x14ac:dyDescent="0.35">
      <c r="A8" s="477" t="s">
        <v>221</v>
      </c>
      <c r="B8" s="398">
        <v>59</v>
      </c>
      <c r="C8" s="297">
        <f t="shared" si="0"/>
        <v>10.442477876106194</v>
      </c>
    </row>
    <row r="9" spans="1:3" ht="14.4" customHeight="1" thickBot="1" x14ac:dyDescent="0.35">
      <c r="A9" s="602" t="s">
        <v>222</v>
      </c>
      <c r="B9" s="687">
        <f>SUM(B10:B13)</f>
        <v>347</v>
      </c>
      <c r="C9" s="608">
        <f>B9/B$3*100</f>
        <v>38.048245614035089</v>
      </c>
    </row>
    <row r="10" spans="1:3" ht="14.4" customHeight="1" x14ac:dyDescent="0.3">
      <c r="A10" s="476" t="s">
        <v>218</v>
      </c>
      <c r="B10" s="384">
        <v>9</v>
      </c>
      <c r="C10" s="454">
        <f>B10/B$9*100</f>
        <v>2.5936599423631126</v>
      </c>
    </row>
    <row r="11" spans="1:3" ht="14.4" customHeight="1" x14ac:dyDescent="0.3">
      <c r="A11" s="201" t="s">
        <v>219</v>
      </c>
      <c r="B11" s="391">
        <v>0</v>
      </c>
      <c r="C11" s="289">
        <f t="shared" ref="C11:C13" si="1">B11/B$9*100</f>
        <v>0</v>
      </c>
    </row>
    <row r="12" spans="1:3" ht="14.4" customHeight="1" x14ac:dyDescent="0.3">
      <c r="A12" s="201" t="s">
        <v>220</v>
      </c>
      <c r="B12" s="391">
        <v>338</v>
      </c>
      <c r="C12" s="289">
        <f t="shared" si="1"/>
        <v>97.406340057636882</v>
      </c>
    </row>
    <row r="13" spans="1:3" ht="14.4" customHeight="1" thickBot="1" x14ac:dyDescent="0.35">
      <c r="A13" s="203" t="s">
        <v>221</v>
      </c>
      <c r="B13" s="405">
        <v>0</v>
      </c>
      <c r="C13" s="460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20B14A"/>
    <pageSetUpPr fitToPage="1"/>
  </sheetPr>
  <dimension ref="A1:K14"/>
  <sheetViews>
    <sheetView zoomScaleNormal="100" workbookViewId="0"/>
  </sheetViews>
  <sheetFormatPr defaultColWidth="9.109375" defaultRowHeight="14.4" customHeight="1" x14ac:dyDescent="0.3"/>
  <cols>
    <col min="1" max="1" width="31.6640625" style="26" customWidth="1"/>
    <col min="2" max="2" width="8.6640625" style="26" customWidth="1"/>
    <col min="3" max="3" width="8.6640625" style="27" customWidth="1"/>
    <col min="4" max="4" width="8.6640625" style="86" customWidth="1"/>
    <col min="5" max="5" width="8.6640625" style="27" customWidth="1"/>
    <col min="6" max="6" width="8.6640625" style="26" customWidth="1"/>
    <col min="7" max="9" width="8.6640625" style="27" customWidth="1"/>
    <col min="10" max="10" width="8.6640625" style="86" customWidth="1"/>
    <col min="11" max="11" width="8.6640625" style="26" customWidth="1"/>
    <col min="12" max="16384" width="9.109375" style="26"/>
  </cols>
  <sheetData>
    <row r="1" spans="1:11" ht="14.4" customHeight="1" thickBot="1" x14ac:dyDescent="0.35">
      <c r="A1" s="568" t="s">
        <v>223</v>
      </c>
      <c r="B1" s="88"/>
      <c r="C1" s="89"/>
      <c r="D1" s="88"/>
      <c r="E1" s="89"/>
      <c r="F1" s="88"/>
      <c r="G1" s="89"/>
      <c r="H1" s="89"/>
      <c r="I1" s="89"/>
      <c r="J1" s="88"/>
      <c r="K1" s="88"/>
    </row>
    <row r="2" spans="1:11" ht="14.4" customHeight="1" thickBot="1" x14ac:dyDescent="0.35">
      <c r="A2" s="482"/>
      <c r="B2" s="32" t="s">
        <v>34</v>
      </c>
      <c r="C2" s="33"/>
      <c r="D2" s="34"/>
      <c r="E2" s="820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267"/>
      <c r="B3" s="737" t="s">
        <v>45</v>
      </c>
      <c r="C3" s="784"/>
      <c r="D3" s="785" t="s">
        <v>46</v>
      </c>
      <c r="E3" s="42"/>
      <c r="F3" s="741"/>
      <c r="G3" s="741"/>
      <c r="H3" s="738"/>
      <c r="I3" s="739"/>
      <c r="J3" s="740"/>
      <c r="K3" s="740"/>
    </row>
    <row r="4" spans="1:11" ht="14.4" customHeight="1" thickBot="1" x14ac:dyDescent="0.35">
      <c r="A4" s="483"/>
      <c r="B4" s="44" t="s">
        <v>0</v>
      </c>
      <c r="C4" s="45" t="s">
        <v>1</v>
      </c>
      <c r="D4" s="319" t="s">
        <v>0</v>
      </c>
      <c r="E4" s="744" t="s">
        <v>1</v>
      </c>
      <c r="F4" s="816" t="s">
        <v>0</v>
      </c>
      <c r="G4" s="484" t="s">
        <v>1</v>
      </c>
      <c r="H4" s="44" t="s">
        <v>0</v>
      </c>
      <c r="I4" s="95" t="s">
        <v>1</v>
      </c>
      <c r="J4" s="207" t="s">
        <v>0</v>
      </c>
      <c r="K4" s="96" t="s">
        <v>1</v>
      </c>
    </row>
    <row r="5" spans="1:11" ht="14.4" customHeight="1" thickBot="1" x14ac:dyDescent="0.35">
      <c r="A5" s="602" t="s">
        <v>49</v>
      </c>
      <c r="B5" s="589">
        <f>SUM(B6:B8)</f>
        <v>565</v>
      </c>
      <c r="C5" s="717"/>
      <c r="D5" s="629">
        <f>SUM(D6:D8)</f>
        <v>347</v>
      </c>
      <c r="E5" s="821"/>
      <c r="F5" s="743">
        <f>SUM(F6:F8)</f>
        <v>42</v>
      </c>
      <c r="G5" s="718"/>
      <c r="H5" s="589">
        <f>SUM(H6:H8)</f>
        <v>25</v>
      </c>
      <c r="I5" s="719"/>
      <c r="J5" s="631">
        <f>B5+D5+F5+H5</f>
        <v>979</v>
      </c>
      <c r="K5" s="630"/>
    </row>
    <row r="6" spans="1:11" ht="14.4" customHeight="1" x14ac:dyDescent="0.3">
      <c r="A6" s="54" t="s">
        <v>50</v>
      </c>
      <c r="B6" s="55">
        <v>99</v>
      </c>
      <c r="C6" s="485">
        <f>B6/B$5*100</f>
        <v>17.522123893805311</v>
      </c>
      <c r="D6" s="99">
        <v>231</v>
      </c>
      <c r="E6" s="822">
        <f t="shared" ref="E6" si="0">D6/D$5*100</f>
        <v>66.570605187319885</v>
      </c>
      <c r="F6" s="817">
        <v>28</v>
      </c>
      <c r="G6" s="486">
        <f t="shared" ref="G6" si="1">F6/F$5*100</f>
        <v>66.666666666666657</v>
      </c>
      <c r="H6" s="55">
        <v>13</v>
      </c>
      <c r="I6" s="487">
        <f t="shared" ref="I6" si="2">H6/H$5*100</f>
        <v>52</v>
      </c>
      <c r="J6" s="488">
        <f t="shared" ref="J6:J8" si="3">B6+D6+F6+H6</f>
        <v>371</v>
      </c>
      <c r="K6" s="489">
        <f>J6/J$5*100</f>
        <v>37.895812053115421</v>
      </c>
    </row>
    <row r="7" spans="1:11" ht="14.4" customHeight="1" x14ac:dyDescent="0.3">
      <c r="A7" s="64" t="s">
        <v>51</v>
      </c>
      <c r="B7" s="65">
        <v>463</v>
      </c>
      <c r="C7" s="285">
        <f t="shared" ref="C7:I8" si="4">B7/B$5*100</f>
        <v>81.946902654867259</v>
      </c>
      <c r="D7" s="122">
        <v>116</v>
      </c>
      <c r="E7" s="823">
        <f t="shared" si="4"/>
        <v>33.429394812680115</v>
      </c>
      <c r="F7" s="818">
        <v>14</v>
      </c>
      <c r="G7" s="490">
        <f t="shared" si="4"/>
        <v>33.333333333333329</v>
      </c>
      <c r="H7" s="65">
        <v>12</v>
      </c>
      <c r="I7" s="287">
        <f t="shared" si="4"/>
        <v>48</v>
      </c>
      <c r="J7" s="491">
        <f t="shared" si="3"/>
        <v>605</v>
      </c>
      <c r="K7" s="492">
        <f>J7/J$5*100</f>
        <v>61.797752808988761</v>
      </c>
    </row>
    <row r="8" spans="1:11" ht="14.4" customHeight="1" thickBot="1" x14ac:dyDescent="0.35">
      <c r="A8" s="75" t="s">
        <v>224</v>
      </c>
      <c r="B8" s="76">
        <v>3</v>
      </c>
      <c r="C8" s="493">
        <f t="shared" si="4"/>
        <v>0.53097345132743357</v>
      </c>
      <c r="D8" s="132">
        <v>0</v>
      </c>
      <c r="E8" s="824">
        <f t="shared" si="4"/>
        <v>0</v>
      </c>
      <c r="F8" s="819">
        <v>0</v>
      </c>
      <c r="G8" s="494">
        <f t="shared" si="4"/>
        <v>0</v>
      </c>
      <c r="H8" s="76">
        <v>0</v>
      </c>
      <c r="I8" s="495">
        <f t="shared" si="4"/>
        <v>0</v>
      </c>
      <c r="J8" s="496">
        <f t="shared" si="3"/>
        <v>3</v>
      </c>
      <c r="K8" s="497">
        <f>J8/J$5*100</f>
        <v>0.30643513789581206</v>
      </c>
    </row>
    <row r="9" spans="1:11" ht="14.4" customHeight="1" x14ac:dyDescent="0.3">
      <c r="A9" s="204" t="s">
        <v>53</v>
      </c>
      <c r="D9" s="26"/>
      <c r="E9" s="26"/>
      <c r="G9" s="26"/>
      <c r="H9" s="26"/>
      <c r="I9" s="26"/>
      <c r="K9" s="27"/>
    </row>
    <row r="10" spans="1:11" ht="14.4" customHeight="1" x14ac:dyDescent="0.3">
      <c r="A10" s="85"/>
    </row>
    <row r="11" spans="1:11" ht="14.4" customHeight="1" x14ac:dyDescent="0.3">
      <c r="A11" s="85"/>
    </row>
    <row r="12" spans="1:11" ht="14.4" customHeight="1" x14ac:dyDescent="0.3">
      <c r="A12" s="85"/>
      <c r="D12" s="26"/>
      <c r="E12" s="26"/>
      <c r="G12" s="26"/>
      <c r="H12" s="26"/>
      <c r="I12" s="26"/>
      <c r="J12" s="26"/>
    </row>
    <row r="13" spans="1:11" ht="14.4" customHeight="1" x14ac:dyDescent="0.3">
      <c r="A13" s="85"/>
      <c r="D13" s="26"/>
      <c r="E13" s="26"/>
      <c r="G13" s="26"/>
      <c r="H13" s="26"/>
      <c r="I13" s="26"/>
      <c r="J13" s="26"/>
    </row>
    <row r="14" spans="1:11" ht="14.4" customHeight="1" x14ac:dyDescent="0.3">
      <c r="A14" s="85"/>
      <c r="D14" s="26"/>
      <c r="E14" s="26"/>
      <c r="G14" s="26"/>
      <c r="H14" s="26"/>
      <c r="I14" s="26"/>
      <c r="J14" s="26"/>
    </row>
  </sheetData>
  <pageMargins left="0.7" right="0.7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20B14A"/>
    <pageSetUpPr fitToPage="1"/>
  </sheetPr>
  <dimension ref="A1:K27"/>
  <sheetViews>
    <sheetView zoomScaleNormal="100" workbookViewId="0"/>
  </sheetViews>
  <sheetFormatPr defaultColWidth="9.109375" defaultRowHeight="14.4" customHeight="1" x14ac:dyDescent="0.3"/>
  <cols>
    <col min="1" max="1" width="22.109375" style="26" customWidth="1"/>
    <col min="2" max="2" width="8.6640625" style="26" customWidth="1"/>
    <col min="3" max="3" width="8.6640625" style="27" customWidth="1"/>
    <col min="4" max="4" width="8.6640625" style="86" customWidth="1"/>
    <col min="5" max="5" width="8.6640625" style="27" customWidth="1"/>
    <col min="6" max="6" width="8.6640625" style="26" customWidth="1"/>
    <col min="7" max="9" width="8.6640625" style="27" customWidth="1"/>
    <col min="10" max="10" width="8.6640625" style="86" customWidth="1"/>
    <col min="11" max="11" width="8.6640625" style="26" customWidth="1"/>
    <col min="12" max="16384" width="9.109375" style="26"/>
  </cols>
  <sheetData>
    <row r="1" spans="1:11" ht="14.4" customHeight="1" thickBot="1" x14ac:dyDescent="0.35">
      <c r="A1" s="568" t="s">
        <v>250</v>
      </c>
      <c r="B1" s="88"/>
      <c r="C1" s="89"/>
      <c r="D1" s="88"/>
      <c r="E1" s="88"/>
      <c r="F1" s="88"/>
      <c r="G1" s="88"/>
      <c r="H1" s="88"/>
      <c r="I1" s="88"/>
      <c r="J1" s="88"/>
      <c r="K1" s="88"/>
    </row>
    <row r="2" spans="1:11" ht="14.4" customHeight="1" thickBot="1" x14ac:dyDescent="0.35">
      <c r="A2" s="482"/>
      <c r="B2" s="32" t="s">
        <v>34</v>
      </c>
      <c r="C2" s="33"/>
      <c r="D2" s="34"/>
      <c r="E2" s="820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267"/>
      <c r="B3" s="737" t="s">
        <v>45</v>
      </c>
      <c r="C3" s="784"/>
      <c r="D3" s="785" t="s">
        <v>46</v>
      </c>
      <c r="E3" s="42"/>
      <c r="F3" s="741"/>
      <c r="G3" s="741"/>
      <c r="H3" s="738"/>
      <c r="I3" s="739"/>
      <c r="J3" s="740"/>
      <c r="K3" s="740"/>
    </row>
    <row r="4" spans="1:11" ht="14.4" customHeight="1" thickBot="1" x14ac:dyDescent="0.35">
      <c r="A4" s="498"/>
      <c r="B4" s="91" t="s">
        <v>0</v>
      </c>
      <c r="C4" s="136" t="s">
        <v>1</v>
      </c>
      <c r="D4" s="93" t="s">
        <v>0</v>
      </c>
      <c r="E4" s="827" t="s">
        <v>1</v>
      </c>
      <c r="F4" s="825" t="s">
        <v>0</v>
      </c>
      <c r="G4" s="136" t="s">
        <v>1</v>
      </c>
      <c r="H4" s="91" t="s">
        <v>0</v>
      </c>
      <c r="I4" s="95" t="s">
        <v>1</v>
      </c>
      <c r="J4" s="207" t="s">
        <v>0</v>
      </c>
      <c r="K4" s="96" t="s">
        <v>1</v>
      </c>
    </row>
    <row r="5" spans="1:11" ht="14.4" customHeight="1" thickBot="1" x14ac:dyDescent="0.35">
      <c r="A5" s="590" t="s">
        <v>55</v>
      </c>
      <c r="B5" s="591">
        <f>SUM(B6:B7)</f>
        <v>565</v>
      </c>
      <c r="C5" s="721"/>
      <c r="D5" s="593">
        <f>SUM(D6:D7)</f>
        <v>347</v>
      </c>
      <c r="E5" s="828"/>
      <c r="F5" s="826">
        <f>SUM(F6:F7)</f>
        <v>42</v>
      </c>
      <c r="G5" s="722"/>
      <c r="H5" s="591">
        <f>SUM(H6:H7)</f>
        <v>25</v>
      </c>
      <c r="I5" s="596"/>
      <c r="J5" s="685">
        <f>B5+D5+F5+H5</f>
        <v>979</v>
      </c>
      <c r="K5" s="597"/>
    </row>
    <row r="6" spans="1:11" ht="14.4" customHeight="1" x14ac:dyDescent="0.3">
      <c r="A6" s="97" t="s">
        <v>56</v>
      </c>
      <c r="B6" s="55">
        <v>165</v>
      </c>
      <c r="C6" s="320">
        <f>B6/B$5*100</f>
        <v>29.20353982300885</v>
      </c>
      <c r="D6" s="99">
        <v>61</v>
      </c>
      <c r="E6" s="829">
        <f>D6/D$5*100</f>
        <v>17.579250720461097</v>
      </c>
      <c r="F6" s="817">
        <v>11</v>
      </c>
      <c r="G6" s="320">
        <f>F6/F$5*100</f>
        <v>26.190476190476193</v>
      </c>
      <c r="H6" s="55">
        <v>14</v>
      </c>
      <c r="I6" s="100">
        <f>H6/H$5*100</f>
        <v>56.000000000000007</v>
      </c>
      <c r="J6" s="209">
        <f t="shared" ref="J6:J7" si="0">B6+D6+F6+H6</f>
        <v>251</v>
      </c>
      <c r="K6" s="98">
        <f>J6/J$5*100</f>
        <v>25.638406537282943</v>
      </c>
    </row>
    <row r="7" spans="1:11" ht="14.4" customHeight="1" thickBot="1" x14ac:dyDescent="0.35">
      <c r="A7" s="113" t="s">
        <v>57</v>
      </c>
      <c r="B7" s="76">
        <v>400</v>
      </c>
      <c r="C7" s="328">
        <f>B7/B$5*100</f>
        <v>70.796460176991147</v>
      </c>
      <c r="D7" s="132">
        <v>286</v>
      </c>
      <c r="E7" s="830">
        <f>D7/D$5*100</f>
        <v>82.42074927953891</v>
      </c>
      <c r="F7" s="818">
        <v>31</v>
      </c>
      <c r="G7" s="324">
        <f>F7/F$5*100</f>
        <v>73.80952380952381</v>
      </c>
      <c r="H7" s="65">
        <v>11</v>
      </c>
      <c r="I7" s="326">
        <f>H7/H$5*100</f>
        <v>44</v>
      </c>
      <c r="J7" s="210">
        <f t="shared" si="0"/>
        <v>728</v>
      </c>
      <c r="K7" s="360">
        <f>J7/J$5*100</f>
        <v>74.361593462717053</v>
      </c>
    </row>
    <row r="8" spans="1:11" ht="14.4" customHeight="1" thickBot="1" x14ac:dyDescent="0.35">
      <c r="A8" s="590" t="s">
        <v>58</v>
      </c>
      <c r="B8" s="598"/>
      <c r="C8" s="599"/>
      <c r="D8" s="598"/>
      <c r="E8" s="599"/>
      <c r="F8" s="600"/>
      <c r="G8" s="599"/>
      <c r="H8" s="598"/>
      <c r="I8" s="601"/>
      <c r="J8" s="598"/>
      <c r="K8" s="723"/>
    </row>
    <row r="9" spans="1:11" ht="14.4" customHeight="1" thickBot="1" x14ac:dyDescent="0.35">
      <c r="A9" s="602" t="s">
        <v>56</v>
      </c>
      <c r="B9" s="603">
        <f>SUM(B12:B17)</f>
        <v>165</v>
      </c>
      <c r="C9" s="623"/>
      <c r="D9" s="605">
        <f>SUM(D12:D17)</f>
        <v>61</v>
      </c>
      <c r="E9" s="834"/>
      <c r="F9" s="831">
        <f>SUM(F12:F17)</f>
        <v>11</v>
      </c>
      <c r="G9" s="623"/>
      <c r="H9" s="603">
        <f>SUM(H12:H17)</f>
        <v>14</v>
      </c>
      <c r="I9" s="606"/>
      <c r="J9" s="720">
        <f>B9+D9+F9+H9</f>
        <v>251</v>
      </c>
      <c r="K9" s="607"/>
    </row>
    <row r="10" spans="1:11" ht="14.4" customHeight="1" x14ac:dyDescent="0.3">
      <c r="A10" s="97" t="s">
        <v>59</v>
      </c>
      <c r="B10" s="108">
        <v>67</v>
      </c>
      <c r="C10" s="499"/>
      <c r="D10" s="110">
        <v>68</v>
      </c>
      <c r="E10" s="835"/>
      <c r="F10" s="832">
        <v>63</v>
      </c>
      <c r="G10" s="499"/>
      <c r="H10" s="108">
        <v>64</v>
      </c>
      <c r="I10" s="500"/>
      <c r="J10" s="501">
        <v>67</v>
      </c>
      <c r="K10" s="502"/>
    </row>
    <row r="11" spans="1:11" ht="14.4" customHeight="1" x14ac:dyDescent="0.3">
      <c r="A11" s="113" t="s">
        <v>60</v>
      </c>
      <c r="B11" s="114">
        <v>10.00674938526112</v>
      </c>
      <c r="C11" s="503"/>
      <c r="D11" s="116">
        <v>12.230705782350659</v>
      </c>
      <c r="E11" s="836"/>
      <c r="F11" s="833">
        <v>18.173407145406919</v>
      </c>
      <c r="G11" s="503"/>
      <c r="H11" s="114">
        <v>13.107333741161771</v>
      </c>
      <c r="I11" s="504"/>
      <c r="J11" s="505">
        <v>11.199627199259369</v>
      </c>
      <c r="K11" s="506"/>
    </row>
    <row r="12" spans="1:11" ht="14.4" customHeight="1" x14ac:dyDescent="0.3">
      <c r="A12" s="119" t="s">
        <v>2</v>
      </c>
      <c r="B12" s="65">
        <v>5</v>
      </c>
      <c r="C12" s="145">
        <f t="shared" ref="C12:C17" si="1">B12/B$9*100</f>
        <v>3.0303030303030303</v>
      </c>
      <c r="D12" s="122">
        <v>2</v>
      </c>
      <c r="E12" s="837">
        <f>D12/D$9*100</f>
        <v>3.278688524590164</v>
      </c>
      <c r="F12" s="818">
        <v>2</v>
      </c>
      <c r="G12" s="145">
        <f t="shared" ref="G12:G17" si="2">F12/F$9*100</f>
        <v>18.181818181818183</v>
      </c>
      <c r="H12" s="65">
        <v>1</v>
      </c>
      <c r="I12" s="123">
        <f t="shared" ref="I12:I17" si="3">H12/H$9*100</f>
        <v>7.1428571428571423</v>
      </c>
      <c r="J12" s="491">
        <f t="shared" ref="J12:J17" si="4">B12+D12+F12+H12</f>
        <v>10</v>
      </c>
      <c r="K12" s="121">
        <f t="shared" ref="K12:K17" si="5">J12/J$9*100</f>
        <v>3.9840637450199203</v>
      </c>
    </row>
    <row r="13" spans="1:11" ht="14.4" customHeight="1" x14ac:dyDescent="0.3">
      <c r="A13" s="119" t="s">
        <v>3</v>
      </c>
      <c r="B13" s="65">
        <v>11</v>
      </c>
      <c r="C13" s="145">
        <f t="shared" si="1"/>
        <v>6.666666666666667</v>
      </c>
      <c r="D13" s="122">
        <v>5</v>
      </c>
      <c r="E13" s="837">
        <f t="shared" ref="E13:E17" si="6">D13/D$9*100</f>
        <v>8.1967213114754092</v>
      </c>
      <c r="F13" s="818">
        <v>2</v>
      </c>
      <c r="G13" s="145">
        <f t="shared" si="2"/>
        <v>18.181818181818183</v>
      </c>
      <c r="H13" s="65">
        <v>3</v>
      </c>
      <c r="I13" s="123">
        <f t="shared" si="3"/>
        <v>21.428571428571427</v>
      </c>
      <c r="J13" s="491">
        <f t="shared" si="4"/>
        <v>21</v>
      </c>
      <c r="K13" s="121">
        <f t="shared" si="5"/>
        <v>8.3665338645418323</v>
      </c>
    </row>
    <row r="14" spans="1:11" ht="14.4" customHeight="1" x14ac:dyDescent="0.3">
      <c r="A14" s="119" t="s">
        <v>4</v>
      </c>
      <c r="B14" s="65">
        <v>41</v>
      </c>
      <c r="C14" s="145">
        <f t="shared" si="1"/>
        <v>24.848484848484848</v>
      </c>
      <c r="D14" s="122">
        <v>13</v>
      </c>
      <c r="E14" s="837">
        <f t="shared" si="6"/>
        <v>21.311475409836063</v>
      </c>
      <c r="F14" s="818">
        <v>1</v>
      </c>
      <c r="G14" s="145">
        <f t="shared" si="2"/>
        <v>9.0909090909090917</v>
      </c>
      <c r="H14" s="65">
        <v>4</v>
      </c>
      <c r="I14" s="123">
        <f t="shared" si="3"/>
        <v>28.571428571428569</v>
      </c>
      <c r="J14" s="491">
        <f t="shared" si="4"/>
        <v>59</v>
      </c>
      <c r="K14" s="121">
        <f t="shared" si="5"/>
        <v>23.50597609561753</v>
      </c>
    </row>
    <row r="15" spans="1:11" ht="14.4" customHeight="1" x14ac:dyDescent="0.3">
      <c r="A15" s="119" t="s">
        <v>5</v>
      </c>
      <c r="B15" s="65">
        <v>69</v>
      </c>
      <c r="C15" s="145">
        <f t="shared" si="1"/>
        <v>41.818181818181813</v>
      </c>
      <c r="D15" s="122">
        <v>17</v>
      </c>
      <c r="E15" s="837">
        <f t="shared" si="6"/>
        <v>27.868852459016392</v>
      </c>
      <c r="F15" s="818">
        <v>3</v>
      </c>
      <c r="G15" s="145">
        <f t="shared" si="2"/>
        <v>27.27272727272727</v>
      </c>
      <c r="H15" s="65">
        <v>2</v>
      </c>
      <c r="I15" s="123">
        <f t="shared" si="3"/>
        <v>14.285714285714285</v>
      </c>
      <c r="J15" s="491">
        <f t="shared" si="4"/>
        <v>91</v>
      </c>
      <c r="K15" s="121">
        <f t="shared" si="5"/>
        <v>36.254980079681275</v>
      </c>
    </row>
    <row r="16" spans="1:11" ht="14.4" customHeight="1" x14ac:dyDescent="0.3">
      <c r="A16" s="119" t="s">
        <v>6</v>
      </c>
      <c r="B16" s="65">
        <v>37</v>
      </c>
      <c r="C16" s="145">
        <f t="shared" si="1"/>
        <v>22.424242424242426</v>
      </c>
      <c r="D16" s="122">
        <v>21</v>
      </c>
      <c r="E16" s="837">
        <f t="shared" si="6"/>
        <v>34.42622950819672</v>
      </c>
      <c r="F16" s="818">
        <v>1</v>
      </c>
      <c r="G16" s="145">
        <f t="shared" si="2"/>
        <v>9.0909090909090917</v>
      </c>
      <c r="H16" s="65">
        <v>4</v>
      </c>
      <c r="I16" s="123">
        <f t="shared" si="3"/>
        <v>28.571428571428569</v>
      </c>
      <c r="J16" s="491">
        <f t="shared" si="4"/>
        <v>63</v>
      </c>
      <c r="K16" s="121">
        <f t="shared" si="5"/>
        <v>25.099601593625497</v>
      </c>
    </row>
    <row r="17" spans="1:11" ht="14.4" customHeight="1" thickBot="1" x14ac:dyDescent="0.35">
      <c r="A17" s="119" t="s">
        <v>7</v>
      </c>
      <c r="B17" s="65">
        <v>2</v>
      </c>
      <c r="C17" s="145">
        <f t="shared" si="1"/>
        <v>1.2121212121212122</v>
      </c>
      <c r="D17" s="122">
        <v>3</v>
      </c>
      <c r="E17" s="837">
        <f t="shared" si="6"/>
        <v>4.918032786885246</v>
      </c>
      <c r="F17" s="818">
        <v>2</v>
      </c>
      <c r="G17" s="145">
        <f t="shared" si="2"/>
        <v>18.181818181818183</v>
      </c>
      <c r="H17" s="65">
        <v>0</v>
      </c>
      <c r="I17" s="123">
        <f t="shared" si="3"/>
        <v>0</v>
      </c>
      <c r="J17" s="491">
        <f t="shared" si="4"/>
        <v>7</v>
      </c>
      <c r="K17" s="121">
        <f t="shared" si="5"/>
        <v>2.788844621513944</v>
      </c>
    </row>
    <row r="18" spans="1:11" ht="14.4" customHeight="1" thickBot="1" x14ac:dyDescent="0.35">
      <c r="A18" s="602" t="s">
        <v>57</v>
      </c>
      <c r="B18" s="603">
        <f>SUM(B21:B26)</f>
        <v>400</v>
      </c>
      <c r="C18" s="623"/>
      <c r="D18" s="605">
        <f>SUM(D21:D26)</f>
        <v>286</v>
      </c>
      <c r="E18" s="834"/>
      <c r="F18" s="831">
        <f>SUM(F21:F26)</f>
        <v>31</v>
      </c>
      <c r="G18" s="645"/>
      <c r="H18" s="603">
        <f>SUM(H21:H26)</f>
        <v>11</v>
      </c>
      <c r="I18" s="609"/>
      <c r="J18" s="720">
        <f>B18+D18+F18+H18</f>
        <v>728</v>
      </c>
      <c r="K18" s="610"/>
    </row>
    <row r="19" spans="1:11" ht="14.4" customHeight="1" x14ac:dyDescent="0.3">
      <c r="A19" s="97" t="s">
        <v>59</v>
      </c>
      <c r="B19" s="108">
        <v>72</v>
      </c>
      <c r="C19" s="499"/>
      <c r="D19" s="110">
        <v>74</v>
      </c>
      <c r="E19" s="835"/>
      <c r="F19" s="832">
        <v>74</v>
      </c>
      <c r="G19" s="499"/>
      <c r="H19" s="108">
        <v>73</v>
      </c>
      <c r="I19" s="500"/>
      <c r="J19" s="501">
        <v>73</v>
      </c>
      <c r="K19" s="502"/>
    </row>
    <row r="20" spans="1:11" ht="14.4" customHeight="1" x14ac:dyDescent="0.3">
      <c r="A20" s="113" t="s">
        <v>60</v>
      </c>
      <c r="B20" s="114">
        <v>7.428489070779225</v>
      </c>
      <c r="C20" s="503"/>
      <c r="D20" s="116">
        <v>7.4043791980855556</v>
      </c>
      <c r="E20" s="836"/>
      <c r="F20" s="833">
        <v>8.8081096552509077</v>
      </c>
      <c r="G20" s="503"/>
      <c r="H20" s="114">
        <v>8.3600782945441861</v>
      </c>
      <c r="I20" s="504"/>
      <c r="J20" s="505">
        <v>7.5462227757130993</v>
      </c>
      <c r="K20" s="506"/>
    </row>
    <row r="21" spans="1:11" ht="14.4" customHeight="1" x14ac:dyDescent="0.3">
      <c r="A21" s="119" t="s">
        <v>2</v>
      </c>
      <c r="B21" s="65">
        <v>0</v>
      </c>
      <c r="C21" s="145">
        <f t="shared" ref="C21:C26" si="7">B21/B$18*100</f>
        <v>0</v>
      </c>
      <c r="D21" s="122">
        <v>0</v>
      </c>
      <c r="E21" s="837">
        <f t="shared" ref="E21:E26" si="8">D21/D$18*100</f>
        <v>0</v>
      </c>
      <c r="F21" s="818">
        <v>0</v>
      </c>
      <c r="G21" s="145">
        <f t="shared" ref="G21:G26" si="9">F21/F$18*100</f>
        <v>0</v>
      </c>
      <c r="H21" s="65">
        <v>0</v>
      </c>
      <c r="I21" s="123">
        <f>H21/H$18*100</f>
        <v>0</v>
      </c>
      <c r="J21" s="210">
        <f t="shared" ref="J21:J26" si="10">B21+D21+F21+H21</f>
        <v>0</v>
      </c>
      <c r="K21" s="121">
        <f t="shared" ref="K21:K26" si="11">J21/J$18*100</f>
        <v>0</v>
      </c>
    </row>
    <row r="22" spans="1:11" s="129" customFormat="1" ht="14.4" customHeight="1" x14ac:dyDescent="0.3">
      <c r="A22" s="119" t="s">
        <v>3</v>
      </c>
      <c r="B22" s="65">
        <v>8</v>
      </c>
      <c r="C22" s="145">
        <f t="shared" si="7"/>
        <v>2</v>
      </c>
      <c r="D22" s="122">
        <v>2</v>
      </c>
      <c r="E22" s="837">
        <f t="shared" si="8"/>
        <v>0.69930069930069927</v>
      </c>
      <c r="F22" s="818">
        <v>0</v>
      </c>
      <c r="G22" s="145">
        <f t="shared" si="9"/>
        <v>0</v>
      </c>
      <c r="H22" s="65">
        <v>0</v>
      </c>
      <c r="I22" s="123">
        <f t="shared" ref="I22:I26" si="12">H22/H$18*100</f>
        <v>0</v>
      </c>
      <c r="J22" s="210">
        <f t="shared" si="10"/>
        <v>10</v>
      </c>
      <c r="K22" s="121">
        <f t="shared" si="11"/>
        <v>1.3736263736263736</v>
      </c>
    </row>
    <row r="23" spans="1:11" s="129" customFormat="1" ht="14.4" customHeight="1" x14ac:dyDescent="0.3">
      <c r="A23" s="119" t="s">
        <v>4</v>
      </c>
      <c r="B23" s="65">
        <v>49</v>
      </c>
      <c r="C23" s="145">
        <f t="shared" si="7"/>
        <v>12.25</v>
      </c>
      <c r="D23" s="122">
        <v>23</v>
      </c>
      <c r="E23" s="837">
        <f t="shared" si="8"/>
        <v>8.0419580419580416</v>
      </c>
      <c r="F23" s="818">
        <v>3</v>
      </c>
      <c r="G23" s="145">
        <f t="shared" si="9"/>
        <v>9.67741935483871</v>
      </c>
      <c r="H23" s="65">
        <v>2</v>
      </c>
      <c r="I23" s="123">
        <f t="shared" si="12"/>
        <v>18.181818181818183</v>
      </c>
      <c r="J23" s="210">
        <f t="shared" si="10"/>
        <v>77</v>
      </c>
      <c r="K23" s="121">
        <f t="shared" si="11"/>
        <v>10.576923076923077</v>
      </c>
    </row>
    <row r="24" spans="1:11" ht="14.4" customHeight="1" x14ac:dyDescent="0.3">
      <c r="A24" s="119" t="s">
        <v>5</v>
      </c>
      <c r="B24" s="65">
        <v>176</v>
      </c>
      <c r="C24" s="145">
        <f t="shared" si="7"/>
        <v>44</v>
      </c>
      <c r="D24" s="122">
        <v>106</v>
      </c>
      <c r="E24" s="837">
        <f t="shared" si="8"/>
        <v>37.06293706293706</v>
      </c>
      <c r="F24" s="818">
        <v>11</v>
      </c>
      <c r="G24" s="145">
        <f t="shared" si="9"/>
        <v>35.483870967741936</v>
      </c>
      <c r="H24" s="65">
        <v>2</v>
      </c>
      <c r="I24" s="123">
        <f t="shared" si="12"/>
        <v>18.181818181818183</v>
      </c>
      <c r="J24" s="210">
        <f t="shared" si="10"/>
        <v>295</v>
      </c>
      <c r="K24" s="121">
        <f t="shared" si="11"/>
        <v>40.521978021978022</v>
      </c>
    </row>
    <row r="25" spans="1:11" ht="14.4" customHeight="1" x14ac:dyDescent="0.3">
      <c r="A25" s="119" t="s">
        <v>6</v>
      </c>
      <c r="B25" s="65">
        <v>154</v>
      </c>
      <c r="C25" s="145">
        <f t="shared" si="7"/>
        <v>38.5</v>
      </c>
      <c r="D25" s="122">
        <v>130</v>
      </c>
      <c r="E25" s="837">
        <f t="shared" si="8"/>
        <v>45.454545454545453</v>
      </c>
      <c r="F25" s="818">
        <v>14</v>
      </c>
      <c r="G25" s="145">
        <f t="shared" si="9"/>
        <v>45.161290322580641</v>
      </c>
      <c r="H25" s="65">
        <v>7</v>
      </c>
      <c r="I25" s="123">
        <f t="shared" si="12"/>
        <v>63.636363636363633</v>
      </c>
      <c r="J25" s="210">
        <f t="shared" si="10"/>
        <v>305</v>
      </c>
      <c r="K25" s="121">
        <f t="shared" si="11"/>
        <v>41.895604395604394</v>
      </c>
    </row>
    <row r="26" spans="1:11" ht="14.4" customHeight="1" thickBot="1" x14ac:dyDescent="0.35">
      <c r="A26" s="130" t="s">
        <v>7</v>
      </c>
      <c r="B26" s="76">
        <v>13</v>
      </c>
      <c r="C26" s="153">
        <f t="shared" si="7"/>
        <v>3.25</v>
      </c>
      <c r="D26" s="132">
        <v>25</v>
      </c>
      <c r="E26" s="838">
        <f t="shared" si="8"/>
        <v>8.7412587412587417</v>
      </c>
      <c r="F26" s="819">
        <v>3</v>
      </c>
      <c r="G26" s="153">
        <f t="shared" si="9"/>
        <v>9.67741935483871</v>
      </c>
      <c r="H26" s="76">
        <v>0</v>
      </c>
      <c r="I26" s="133">
        <f t="shared" si="12"/>
        <v>0</v>
      </c>
      <c r="J26" s="212">
        <f t="shared" si="10"/>
        <v>41</v>
      </c>
      <c r="K26" s="131">
        <f t="shared" si="11"/>
        <v>5.6318681318681323</v>
      </c>
    </row>
    <row r="27" spans="1:11" ht="14.4" customHeight="1" x14ac:dyDescent="0.3">
      <c r="A27" s="204" t="s">
        <v>53</v>
      </c>
    </row>
  </sheetData>
  <pageMargins left="0.7" right="0.7" top="0.75" bottom="0.75" header="0.3" footer="0.3"/>
  <pageSetup paperSize="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20B14A"/>
    <pageSetUpPr fitToPage="1"/>
  </sheetPr>
  <dimension ref="A1:K13"/>
  <sheetViews>
    <sheetView zoomScaleNormal="100" workbookViewId="0"/>
  </sheetViews>
  <sheetFormatPr defaultColWidth="9.109375" defaultRowHeight="14.4" customHeight="1" x14ac:dyDescent="0.3"/>
  <cols>
    <col min="1" max="1" width="25" style="16" customWidth="1"/>
    <col min="2" max="2" width="8.77734375" style="16" customWidth="1"/>
    <col min="3" max="3" width="8.77734375" style="480" customWidth="1"/>
    <col min="4" max="4" width="8.77734375" style="539" customWidth="1"/>
    <col min="5" max="5" width="8.77734375" style="480" customWidth="1"/>
    <col min="6" max="6" width="8.77734375" style="16" customWidth="1"/>
    <col min="7" max="9" width="8.77734375" style="480" customWidth="1"/>
    <col min="10" max="10" width="8.77734375" style="539" customWidth="1"/>
    <col min="11" max="11" width="8.77734375" style="16" customWidth="1"/>
    <col min="12" max="16384" width="9.109375" style="16"/>
  </cols>
  <sheetData>
    <row r="1" spans="1:11" ht="14.4" customHeight="1" thickBot="1" x14ac:dyDescent="0.35">
      <c r="A1" s="735" t="s">
        <v>225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</row>
    <row r="2" spans="1:11" ht="14.4" customHeight="1" thickBot="1" x14ac:dyDescent="0.35">
      <c r="A2" s="482"/>
      <c r="B2" s="32" t="s">
        <v>34</v>
      </c>
      <c r="C2" s="33"/>
      <c r="D2" s="34"/>
      <c r="E2" s="820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267"/>
      <c r="B3" s="737" t="s">
        <v>45</v>
      </c>
      <c r="C3" s="784"/>
      <c r="D3" s="785" t="s">
        <v>46</v>
      </c>
      <c r="E3" s="42"/>
      <c r="F3" s="741"/>
      <c r="G3" s="741"/>
      <c r="H3" s="738"/>
      <c r="I3" s="739"/>
      <c r="J3" s="740"/>
      <c r="K3" s="740"/>
    </row>
    <row r="4" spans="1:11" ht="14.4" customHeight="1" thickBot="1" x14ac:dyDescent="0.35">
      <c r="A4" s="90"/>
      <c r="B4" s="91" t="s">
        <v>0</v>
      </c>
      <c r="C4" s="136" t="s">
        <v>1</v>
      </c>
      <c r="D4" s="93" t="s">
        <v>0</v>
      </c>
      <c r="E4" s="92" t="s">
        <v>1</v>
      </c>
      <c r="F4" s="507" t="s">
        <v>0</v>
      </c>
      <c r="G4" s="94" t="s">
        <v>1</v>
      </c>
      <c r="H4" s="91" t="s">
        <v>0</v>
      </c>
      <c r="I4" s="94" t="s">
        <v>1</v>
      </c>
      <c r="J4" s="207" t="s">
        <v>0</v>
      </c>
      <c r="K4" s="92" t="s">
        <v>1</v>
      </c>
    </row>
    <row r="5" spans="1:11" ht="14.4" customHeight="1" thickBot="1" x14ac:dyDescent="0.35">
      <c r="A5" s="602" t="s">
        <v>62</v>
      </c>
      <c r="B5" s="724">
        <f>SUM(B6:B8)</f>
        <v>565</v>
      </c>
      <c r="C5" s="645"/>
      <c r="D5" s="725">
        <f>SUM(D6:D8)</f>
        <v>347</v>
      </c>
      <c r="E5" s="608"/>
      <c r="F5" s="726">
        <f>SUM(F6:F8)</f>
        <v>42</v>
      </c>
      <c r="G5" s="647"/>
      <c r="H5" s="724">
        <f>SUM(H6:H8)</f>
        <v>25</v>
      </c>
      <c r="I5" s="647"/>
      <c r="J5" s="727">
        <f>B5+D5+F5+H5</f>
        <v>979</v>
      </c>
      <c r="K5" s="608"/>
    </row>
    <row r="6" spans="1:11" ht="14.4" customHeight="1" x14ac:dyDescent="0.3">
      <c r="A6" s="97" t="s">
        <v>63</v>
      </c>
      <c r="B6" s="508">
        <v>366</v>
      </c>
      <c r="C6" s="509">
        <f>B6/B$5*100</f>
        <v>64.778761061946895</v>
      </c>
      <c r="D6" s="510">
        <v>182</v>
      </c>
      <c r="E6" s="511">
        <f>D6/D$5*100</f>
        <v>52.449567723342938</v>
      </c>
      <c r="F6" s="512">
        <v>26</v>
      </c>
      <c r="G6" s="513">
        <f>F6/F$5*100</f>
        <v>61.904761904761905</v>
      </c>
      <c r="H6" s="508">
        <v>16</v>
      </c>
      <c r="I6" s="513">
        <f>H6/H$5*100</f>
        <v>64</v>
      </c>
      <c r="J6" s="514">
        <f t="shared" ref="J6:J12" si="0">B6+D6+F6+H6</f>
        <v>590</v>
      </c>
      <c r="K6" s="511">
        <f>J6/J$5*100</f>
        <v>60.265577119509707</v>
      </c>
    </row>
    <row r="7" spans="1:11" ht="14.4" customHeight="1" x14ac:dyDescent="0.3">
      <c r="A7" s="113" t="s">
        <v>64</v>
      </c>
      <c r="B7" s="515">
        <v>199</v>
      </c>
      <c r="C7" s="516">
        <f>B7/B$5*100</f>
        <v>35.221238938053098</v>
      </c>
      <c r="D7" s="517">
        <v>165</v>
      </c>
      <c r="E7" s="518">
        <f>D7/D$5*100</f>
        <v>47.550432276657062</v>
      </c>
      <c r="F7" s="519">
        <v>16</v>
      </c>
      <c r="G7" s="520">
        <f>F7/F$5*100</f>
        <v>38.095238095238095</v>
      </c>
      <c r="H7" s="515">
        <v>9</v>
      </c>
      <c r="I7" s="520">
        <f>H7/H$5*100</f>
        <v>36</v>
      </c>
      <c r="J7" s="521">
        <f>B7+D7+F7+H7</f>
        <v>389</v>
      </c>
      <c r="K7" s="518">
        <f>J7/J$5*100</f>
        <v>39.734422880490293</v>
      </c>
    </row>
    <row r="8" spans="1:11" ht="14.4" customHeight="1" thickBot="1" x14ac:dyDescent="0.35">
      <c r="A8" s="522" t="s">
        <v>65</v>
      </c>
      <c r="B8" s="523">
        <v>0</v>
      </c>
      <c r="C8" s="524">
        <f>B8/B$5*100</f>
        <v>0</v>
      </c>
      <c r="D8" s="525">
        <v>0</v>
      </c>
      <c r="E8" s="526">
        <f>D8/D$5*100</f>
        <v>0</v>
      </c>
      <c r="F8" s="527">
        <v>0</v>
      </c>
      <c r="G8" s="528">
        <f>F8/F$5*100</f>
        <v>0</v>
      </c>
      <c r="H8" s="523">
        <v>0</v>
      </c>
      <c r="I8" s="528">
        <f>H8/H$5*100</f>
        <v>0</v>
      </c>
      <c r="J8" s="529">
        <f t="shared" si="0"/>
        <v>0</v>
      </c>
      <c r="K8" s="526">
        <f>J8/J$5*100</f>
        <v>0</v>
      </c>
    </row>
    <row r="9" spans="1:11" ht="14.4" customHeight="1" thickBot="1" x14ac:dyDescent="0.35">
      <c r="A9" s="602" t="s">
        <v>66</v>
      </c>
      <c r="B9" s="724">
        <f>SUM(B10:B12)</f>
        <v>565</v>
      </c>
      <c r="C9" s="645"/>
      <c r="D9" s="725">
        <f>SUM(D10:D12)</f>
        <v>347</v>
      </c>
      <c r="E9" s="608"/>
      <c r="F9" s="726">
        <f>SUM(F10:F12)</f>
        <v>42</v>
      </c>
      <c r="G9" s="647"/>
      <c r="H9" s="724">
        <f>SUM(H10:H12)</f>
        <v>25</v>
      </c>
      <c r="I9" s="647"/>
      <c r="J9" s="727">
        <f t="shared" si="0"/>
        <v>979</v>
      </c>
      <c r="K9" s="728"/>
    </row>
    <row r="10" spans="1:11" ht="14.4" customHeight="1" x14ac:dyDescent="0.3">
      <c r="A10" s="97" t="s">
        <v>226</v>
      </c>
      <c r="B10" s="508">
        <v>464</v>
      </c>
      <c r="C10" s="509">
        <f>B10/B$9*100</f>
        <v>82.123893805309734</v>
      </c>
      <c r="D10" s="510">
        <v>341</v>
      </c>
      <c r="E10" s="511">
        <f>D10/D$9*100</f>
        <v>98.270893371757921</v>
      </c>
      <c r="F10" s="512">
        <v>41</v>
      </c>
      <c r="G10" s="513">
        <f>F10/F$9*100</f>
        <v>97.61904761904762</v>
      </c>
      <c r="H10" s="530">
        <v>23</v>
      </c>
      <c r="I10" s="531">
        <f>H10/H$9*100</f>
        <v>92</v>
      </c>
      <c r="J10" s="532">
        <f t="shared" si="0"/>
        <v>869</v>
      </c>
      <c r="K10" s="533">
        <f>J10/J$9*100</f>
        <v>88.764044943820224</v>
      </c>
    </row>
    <row r="11" spans="1:11" ht="14.4" customHeight="1" x14ac:dyDescent="0.3">
      <c r="A11" s="113" t="s">
        <v>227</v>
      </c>
      <c r="B11" s="515">
        <v>83</v>
      </c>
      <c r="C11" s="516">
        <f>B11/B$9*100</f>
        <v>14.690265486725664</v>
      </c>
      <c r="D11" s="517">
        <v>5</v>
      </c>
      <c r="E11" s="518">
        <f>D11/D$9*100</f>
        <v>1.4409221902017291</v>
      </c>
      <c r="F11" s="519">
        <v>1</v>
      </c>
      <c r="G11" s="520">
        <f>F11/F$9*100</f>
        <v>2.3809523809523809</v>
      </c>
      <c r="H11" s="534">
        <v>1</v>
      </c>
      <c r="I11" s="535">
        <f>H11/H$9*100</f>
        <v>4</v>
      </c>
      <c r="J11" s="536">
        <f t="shared" si="0"/>
        <v>90</v>
      </c>
      <c r="K11" s="537">
        <f>J11/J$9*100</f>
        <v>9.1930541368743608</v>
      </c>
    </row>
    <row r="12" spans="1:11" ht="14.4" customHeight="1" x14ac:dyDescent="0.3">
      <c r="A12" s="113" t="s">
        <v>71</v>
      </c>
      <c r="B12" s="515">
        <v>18</v>
      </c>
      <c r="C12" s="516">
        <f>B12/B$9*100</f>
        <v>3.1858407079646018</v>
      </c>
      <c r="D12" s="517">
        <v>1</v>
      </c>
      <c r="E12" s="518">
        <f>D12/D$9*100</f>
        <v>0.28818443804034583</v>
      </c>
      <c r="F12" s="519">
        <v>0</v>
      </c>
      <c r="G12" s="520">
        <f>F12/F$9*100</f>
        <v>0</v>
      </c>
      <c r="H12" s="534">
        <v>1</v>
      </c>
      <c r="I12" s="535">
        <f>H12/H$9*100</f>
        <v>4</v>
      </c>
      <c r="J12" s="536">
        <f t="shared" si="0"/>
        <v>20</v>
      </c>
      <c r="K12" s="537">
        <f>J12/J$9*100</f>
        <v>2.0429009193054135</v>
      </c>
    </row>
    <row r="13" spans="1:11" ht="14.4" customHeight="1" x14ac:dyDescent="0.3">
      <c r="A13" s="204" t="s">
        <v>228</v>
      </c>
      <c r="B13" s="156"/>
      <c r="C13" s="157"/>
      <c r="D13" s="156"/>
      <c r="E13" s="157"/>
      <c r="F13" s="157"/>
      <c r="G13" s="157"/>
      <c r="H13" s="158"/>
      <c r="I13" s="538"/>
      <c r="J13" s="16"/>
    </row>
  </sheetData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20B14A"/>
    <pageSetUpPr fitToPage="1"/>
  </sheetPr>
  <dimension ref="A1:I20"/>
  <sheetViews>
    <sheetView zoomScaleNormal="100" workbookViewId="0"/>
  </sheetViews>
  <sheetFormatPr defaultColWidth="9.109375" defaultRowHeight="14.4" customHeight="1" x14ac:dyDescent="0.3"/>
  <cols>
    <col min="1" max="1" width="21.6640625" style="26" customWidth="1"/>
    <col min="2" max="2" width="8.6640625" style="26" customWidth="1"/>
    <col min="3" max="3" width="8.6640625" style="27" customWidth="1"/>
    <col min="4" max="4" width="8.6640625" style="86" customWidth="1"/>
    <col min="5" max="5" width="8.6640625" style="27" customWidth="1"/>
    <col min="6" max="6" width="8.6640625" style="26" customWidth="1"/>
    <col min="7" max="7" width="8.6640625" style="27" customWidth="1"/>
    <col min="8" max="8" width="8.6640625" style="86" customWidth="1"/>
    <col min="9" max="9" width="8.6640625" style="26" customWidth="1"/>
    <col min="10" max="16384" width="9.109375" style="26"/>
  </cols>
  <sheetData>
    <row r="1" spans="1:9" ht="14.4" customHeight="1" thickBot="1" x14ac:dyDescent="0.35">
      <c r="A1" s="569" t="s">
        <v>229</v>
      </c>
      <c r="B1" s="135"/>
      <c r="C1" s="135"/>
      <c r="D1" s="135"/>
      <c r="E1" s="135"/>
      <c r="F1" s="135"/>
      <c r="G1" s="135"/>
      <c r="H1" s="135"/>
      <c r="I1" s="135"/>
    </row>
    <row r="2" spans="1:9" ht="14.4" customHeight="1" thickBot="1" x14ac:dyDescent="0.35">
      <c r="A2" s="540"/>
      <c r="B2" s="32" t="s">
        <v>34</v>
      </c>
      <c r="C2" s="33"/>
      <c r="D2" s="34"/>
      <c r="E2" s="820"/>
      <c r="F2" s="313" t="s">
        <v>37</v>
      </c>
      <c r="G2" s="36"/>
      <c r="H2" s="36" t="s">
        <v>48</v>
      </c>
      <c r="I2" s="39"/>
    </row>
    <row r="3" spans="1:9" ht="14.4" customHeight="1" thickBot="1" x14ac:dyDescent="0.35">
      <c r="A3" s="541"/>
      <c r="B3" s="737" t="s">
        <v>45</v>
      </c>
      <c r="C3" s="784"/>
      <c r="D3" s="785" t="s">
        <v>46</v>
      </c>
      <c r="E3" s="42"/>
      <c r="F3" s="741"/>
      <c r="G3" s="741"/>
      <c r="H3" s="740"/>
      <c r="I3" s="740"/>
    </row>
    <row r="4" spans="1:9" ht="14.4" customHeight="1" thickBot="1" x14ac:dyDescent="0.35">
      <c r="A4" s="43"/>
      <c r="B4" s="91" t="s">
        <v>0</v>
      </c>
      <c r="C4" s="136" t="s">
        <v>1</v>
      </c>
      <c r="D4" s="93" t="s">
        <v>0</v>
      </c>
      <c r="E4" s="827" t="s">
        <v>1</v>
      </c>
      <c r="F4" s="825" t="s">
        <v>0</v>
      </c>
      <c r="G4" s="92" t="s">
        <v>1</v>
      </c>
      <c r="H4" s="542" t="s">
        <v>0</v>
      </c>
      <c r="I4" s="92" t="s">
        <v>1</v>
      </c>
    </row>
    <row r="5" spans="1:9" ht="14.4" customHeight="1" thickBot="1" x14ac:dyDescent="0.35">
      <c r="A5" s="602" t="s">
        <v>73</v>
      </c>
      <c r="B5" s="603">
        <f>SUM(B6:B13)</f>
        <v>565</v>
      </c>
      <c r="C5" s="618"/>
      <c r="D5" s="605">
        <f>SUM(D6:D13)</f>
        <v>347</v>
      </c>
      <c r="E5" s="841"/>
      <c r="F5" s="831">
        <f>SUM(F6:F13)</f>
        <v>42</v>
      </c>
      <c r="G5" s="728"/>
      <c r="H5" s="729">
        <f>B5+D5+F5</f>
        <v>954</v>
      </c>
      <c r="I5" s="730"/>
    </row>
    <row r="6" spans="1:9" ht="14.4" customHeight="1" x14ac:dyDescent="0.3">
      <c r="A6" s="97" t="s">
        <v>230</v>
      </c>
      <c r="B6" s="55">
        <v>300</v>
      </c>
      <c r="C6" s="140">
        <f t="shared" ref="C6:C13" si="0">B6/B$5*100</f>
        <v>53.097345132743371</v>
      </c>
      <c r="D6" s="99">
        <v>0</v>
      </c>
      <c r="E6" s="842">
        <f t="shared" ref="E6:E10" si="1">D6/D$5*100</f>
        <v>0</v>
      </c>
      <c r="F6" s="817">
        <v>6</v>
      </c>
      <c r="G6" s="208">
        <f t="shared" ref="G6:G13" si="2">F6/F$5*100</f>
        <v>14.285714285714285</v>
      </c>
      <c r="H6" s="543">
        <f t="shared" ref="H6:H20" si="3">B6+D6+F6</f>
        <v>306</v>
      </c>
      <c r="I6" s="208">
        <f t="shared" ref="I6:I13" si="4">H6/H$5*100</f>
        <v>32.075471698113205</v>
      </c>
    </row>
    <row r="7" spans="1:9" ht="14.4" customHeight="1" x14ac:dyDescent="0.3">
      <c r="A7" s="113" t="s">
        <v>231</v>
      </c>
      <c r="B7" s="65">
        <v>74</v>
      </c>
      <c r="C7" s="145">
        <f t="shared" si="0"/>
        <v>13.097345132743362</v>
      </c>
      <c r="D7" s="122">
        <v>0</v>
      </c>
      <c r="E7" s="837">
        <f t="shared" si="1"/>
        <v>0</v>
      </c>
      <c r="F7" s="818">
        <v>3</v>
      </c>
      <c r="G7" s="121">
        <f t="shared" si="2"/>
        <v>7.1428571428571423</v>
      </c>
      <c r="H7" s="544">
        <f t="shared" si="3"/>
        <v>77</v>
      </c>
      <c r="I7" s="121">
        <f t="shared" si="4"/>
        <v>8.0712788259958081</v>
      </c>
    </row>
    <row r="8" spans="1:9" ht="14.4" customHeight="1" x14ac:dyDescent="0.3">
      <c r="A8" s="113" t="s">
        <v>76</v>
      </c>
      <c r="B8" s="65">
        <v>4</v>
      </c>
      <c r="C8" s="145">
        <f t="shared" si="0"/>
        <v>0.70796460176991149</v>
      </c>
      <c r="D8" s="122">
        <v>0</v>
      </c>
      <c r="E8" s="837">
        <f t="shared" si="1"/>
        <v>0</v>
      </c>
      <c r="F8" s="818">
        <v>0</v>
      </c>
      <c r="G8" s="121">
        <f t="shared" si="2"/>
        <v>0</v>
      </c>
      <c r="H8" s="544">
        <f t="shared" si="3"/>
        <v>4</v>
      </c>
      <c r="I8" s="121">
        <f t="shared" si="4"/>
        <v>0.41928721174004197</v>
      </c>
    </row>
    <row r="9" spans="1:9" ht="14.4" customHeight="1" x14ac:dyDescent="0.3">
      <c r="A9" s="113" t="s">
        <v>77</v>
      </c>
      <c r="B9" s="65">
        <v>0</v>
      </c>
      <c r="C9" s="145">
        <f t="shared" si="0"/>
        <v>0</v>
      </c>
      <c r="D9" s="122">
        <v>0</v>
      </c>
      <c r="E9" s="837">
        <f t="shared" si="1"/>
        <v>0</v>
      </c>
      <c r="F9" s="818">
        <v>0</v>
      </c>
      <c r="G9" s="121">
        <f t="shared" si="2"/>
        <v>0</v>
      </c>
      <c r="H9" s="544">
        <f t="shared" si="3"/>
        <v>0</v>
      </c>
      <c r="I9" s="121">
        <f t="shared" si="4"/>
        <v>0</v>
      </c>
    </row>
    <row r="10" spans="1:9" ht="14.4" customHeight="1" x14ac:dyDescent="0.3">
      <c r="A10" s="113" t="s">
        <v>176</v>
      </c>
      <c r="B10" s="65">
        <v>10</v>
      </c>
      <c r="C10" s="145">
        <f t="shared" si="0"/>
        <v>1.7699115044247788</v>
      </c>
      <c r="D10" s="122">
        <v>0</v>
      </c>
      <c r="E10" s="837">
        <f t="shared" si="1"/>
        <v>0</v>
      </c>
      <c r="F10" s="818">
        <v>1</v>
      </c>
      <c r="G10" s="121">
        <f t="shared" si="2"/>
        <v>2.3809523809523809</v>
      </c>
      <c r="H10" s="544">
        <f t="shared" si="3"/>
        <v>11</v>
      </c>
      <c r="I10" s="121">
        <f t="shared" si="4"/>
        <v>1.1530398322851152</v>
      </c>
    </row>
    <row r="11" spans="1:9" ht="14.4" customHeight="1" x14ac:dyDescent="0.3">
      <c r="A11" s="113" t="s">
        <v>232</v>
      </c>
      <c r="B11" s="65">
        <v>0</v>
      </c>
      <c r="C11" s="145">
        <f t="shared" si="0"/>
        <v>0</v>
      </c>
      <c r="D11" s="122">
        <v>347</v>
      </c>
      <c r="E11" s="837">
        <f>D11/D$5*100</f>
        <v>100</v>
      </c>
      <c r="F11" s="818">
        <v>26</v>
      </c>
      <c r="G11" s="121">
        <f t="shared" si="2"/>
        <v>61.904761904761905</v>
      </c>
      <c r="H11" s="544">
        <f t="shared" si="3"/>
        <v>373</v>
      </c>
      <c r="I11" s="121">
        <f t="shared" si="4"/>
        <v>39.098532494758906</v>
      </c>
    </row>
    <row r="12" spans="1:9" ht="14.4" customHeight="1" x14ac:dyDescent="0.3">
      <c r="A12" s="113" t="s">
        <v>233</v>
      </c>
      <c r="B12" s="65">
        <v>22</v>
      </c>
      <c r="C12" s="145">
        <f t="shared" si="0"/>
        <v>3.8938053097345131</v>
      </c>
      <c r="D12" s="122">
        <v>0</v>
      </c>
      <c r="E12" s="837">
        <f t="shared" ref="E12:E13" si="5">D12/D$5*100</f>
        <v>0</v>
      </c>
      <c r="F12" s="818">
        <v>3</v>
      </c>
      <c r="G12" s="121">
        <f t="shared" si="2"/>
        <v>7.1428571428571423</v>
      </c>
      <c r="H12" s="544">
        <f t="shared" si="3"/>
        <v>25</v>
      </c>
      <c r="I12" s="121">
        <f t="shared" si="4"/>
        <v>2.6205450733752618</v>
      </c>
    </row>
    <row r="13" spans="1:9" ht="14.4" customHeight="1" thickBot="1" x14ac:dyDescent="0.35">
      <c r="A13" s="545" t="s">
        <v>71</v>
      </c>
      <c r="B13" s="103">
        <v>155</v>
      </c>
      <c r="C13" s="148">
        <f t="shared" si="0"/>
        <v>27.43362831858407</v>
      </c>
      <c r="D13" s="105">
        <v>0</v>
      </c>
      <c r="E13" s="843">
        <f t="shared" si="5"/>
        <v>0</v>
      </c>
      <c r="F13" s="840">
        <v>3</v>
      </c>
      <c r="G13" s="127">
        <f t="shared" si="2"/>
        <v>7.1428571428571423</v>
      </c>
      <c r="H13" s="546">
        <f t="shared" si="3"/>
        <v>158</v>
      </c>
      <c r="I13" s="127">
        <f t="shared" si="4"/>
        <v>16.561844863731658</v>
      </c>
    </row>
    <row r="14" spans="1:9" ht="14.4" customHeight="1" thickBot="1" x14ac:dyDescent="0.35">
      <c r="A14" s="602" t="s">
        <v>84</v>
      </c>
      <c r="B14" s="603">
        <f>SUM(B15:B20)</f>
        <v>565</v>
      </c>
      <c r="C14" s="645"/>
      <c r="D14" s="605">
        <f>SUM(D15:D20)</f>
        <v>347</v>
      </c>
      <c r="E14" s="844"/>
      <c r="F14" s="831">
        <f>SUM(F15:F20)</f>
        <v>42</v>
      </c>
      <c r="G14" s="728"/>
      <c r="H14" s="729">
        <f t="shared" si="3"/>
        <v>954</v>
      </c>
      <c r="I14" s="728"/>
    </row>
    <row r="15" spans="1:9" ht="14.4" customHeight="1" x14ac:dyDescent="0.3">
      <c r="A15" s="97" t="s">
        <v>85</v>
      </c>
      <c r="B15" s="55">
        <v>530</v>
      </c>
      <c r="C15" s="174">
        <f>B15/B$14*100</f>
        <v>93.805309734513273</v>
      </c>
      <c r="D15" s="99">
        <v>2</v>
      </c>
      <c r="E15" s="845">
        <f t="shared" ref="E15:E17" si="6">D15/D$14*100</f>
        <v>0.57636887608069165</v>
      </c>
      <c r="F15" s="817">
        <v>41</v>
      </c>
      <c r="G15" s="195">
        <f t="shared" ref="G15:G17" si="7">F15/F$14*100</f>
        <v>97.61904761904762</v>
      </c>
      <c r="H15" s="543">
        <f t="shared" si="3"/>
        <v>573</v>
      </c>
      <c r="I15" s="195">
        <f t="shared" ref="I15:I20" si="8">H15/H$14*100</f>
        <v>60.062893081761004</v>
      </c>
    </row>
    <row r="16" spans="1:9" ht="14.4" customHeight="1" x14ac:dyDescent="0.3">
      <c r="A16" s="113" t="s">
        <v>86</v>
      </c>
      <c r="B16" s="65">
        <v>10</v>
      </c>
      <c r="C16" s="177">
        <f>B16/B$14*100</f>
        <v>1.7699115044247788</v>
      </c>
      <c r="D16" s="122">
        <v>1</v>
      </c>
      <c r="E16" s="846">
        <f t="shared" si="6"/>
        <v>0.28818443804034583</v>
      </c>
      <c r="F16" s="818">
        <v>0</v>
      </c>
      <c r="G16" s="196">
        <f t="shared" si="7"/>
        <v>0</v>
      </c>
      <c r="H16" s="544">
        <f t="shared" si="3"/>
        <v>11</v>
      </c>
      <c r="I16" s="196">
        <f t="shared" si="8"/>
        <v>1.1530398322851152</v>
      </c>
    </row>
    <row r="17" spans="1:9" ht="14.4" customHeight="1" x14ac:dyDescent="0.3">
      <c r="A17" s="113" t="s">
        <v>234</v>
      </c>
      <c r="B17" s="65">
        <v>3</v>
      </c>
      <c r="C17" s="177">
        <f>B17/B$14*100</f>
        <v>0.53097345132743357</v>
      </c>
      <c r="D17" s="122">
        <v>0</v>
      </c>
      <c r="E17" s="846">
        <f t="shared" si="6"/>
        <v>0</v>
      </c>
      <c r="F17" s="818">
        <v>0</v>
      </c>
      <c r="G17" s="196">
        <f t="shared" si="7"/>
        <v>0</v>
      </c>
      <c r="H17" s="544">
        <f t="shared" si="3"/>
        <v>3</v>
      </c>
      <c r="I17" s="196">
        <f t="shared" si="8"/>
        <v>0.31446540880503149</v>
      </c>
    </row>
    <row r="18" spans="1:9" ht="14.4" customHeight="1" x14ac:dyDescent="0.3">
      <c r="A18" s="113" t="s">
        <v>88</v>
      </c>
      <c r="B18" s="65">
        <v>1</v>
      </c>
      <c r="C18" s="177">
        <f t="shared" ref="C18:G20" si="9">B18/B$14*100</f>
        <v>0.17699115044247787</v>
      </c>
      <c r="D18" s="122">
        <v>0</v>
      </c>
      <c r="E18" s="846">
        <f t="shared" si="9"/>
        <v>0</v>
      </c>
      <c r="F18" s="818">
        <v>0</v>
      </c>
      <c r="G18" s="196">
        <f t="shared" si="9"/>
        <v>0</v>
      </c>
      <c r="H18" s="544">
        <f t="shared" si="3"/>
        <v>1</v>
      </c>
      <c r="I18" s="196">
        <f t="shared" si="8"/>
        <v>0.10482180293501049</v>
      </c>
    </row>
    <row r="19" spans="1:9" ht="14.4" customHeight="1" x14ac:dyDescent="0.3">
      <c r="A19" s="113" t="s">
        <v>177</v>
      </c>
      <c r="B19" s="65">
        <v>18</v>
      </c>
      <c r="C19" s="177">
        <f t="shared" si="9"/>
        <v>3.1858407079646018</v>
      </c>
      <c r="D19" s="122">
        <v>344</v>
      </c>
      <c r="E19" s="846">
        <f t="shared" si="9"/>
        <v>99.135446685878961</v>
      </c>
      <c r="F19" s="818">
        <v>0</v>
      </c>
      <c r="G19" s="196">
        <f t="shared" si="9"/>
        <v>0</v>
      </c>
      <c r="H19" s="544">
        <f t="shared" si="3"/>
        <v>362</v>
      </c>
      <c r="I19" s="196">
        <f t="shared" si="8"/>
        <v>37.945492662473796</v>
      </c>
    </row>
    <row r="20" spans="1:9" ht="14.4" customHeight="1" thickBot="1" x14ac:dyDescent="0.35">
      <c r="A20" s="180" t="s">
        <v>71</v>
      </c>
      <c r="B20" s="76">
        <v>3</v>
      </c>
      <c r="C20" s="181">
        <f t="shared" si="9"/>
        <v>0.53097345132743357</v>
      </c>
      <c r="D20" s="132">
        <v>0</v>
      </c>
      <c r="E20" s="847">
        <f t="shared" si="9"/>
        <v>0</v>
      </c>
      <c r="F20" s="819">
        <v>1</v>
      </c>
      <c r="G20" s="197">
        <f t="shared" si="9"/>
        <v>2.3809523809523809</v>
      </c>
      <c r="H20" s="547">
        <f t="shared" si="3"/>
        <v>4</v>
      </c>
      <c r="I20" s="197">
        <f t="shared" si="8"/>
        <v>0.41928721174004197</v>
      </c>
    </row>
  </sheetData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20B14A"/>
    <pageSetUpPr fitToPage="1"/>
  </sheetPr>
  <dimension ref="A1:C16"/>
  <sheetViews>
    <sheetView zoomScaleNormal="100" workbookViewId="0"/>
  </sheetViews>
  <sheetFormatPr defaultColWidth="9.109375" defaultRowHeight="14.4" customHeight="1" x14ac:dyDescent="0.3"/>
  <cols>
    <col min="1" max="1" width="38.77734375" style="16" customWidth="1"/>
    <col min="2" max="2" width="10.21875" style="16" customWidth="1"/>
    <col min="3" max="3" width="10.21875" style="480" customWidth="1"/>
    <col min="4" max="16384" width="9.109375" style="16"/>
  </cols>
  <sheetData>
    <row r="1" spans="1:3" ht="14.4" customHeight="1" thickBot="1" x14ac:dyDescent="0.35">
      <c r="A1" s="568" t="s">
        <v>235</v>
      </c>
      <c r="B1" s="198"/>
      <c r="C1" s="199"/>
    </row>
    <row r="2" spans="1:3" ht="14.4" customHeight="1" thickBot="1" x14ac:dyDescent="0.35">
      <c r="A2" s="548"/>
      <c r="B2" s="839" t="s">
        <v>47</v>
      </c>
      <c r="C2" s="34"/>
    </row>
    <row r="3" spans="1:3" ht="14.4" customHeight="1" thickBot="1" x14ac:dyDescent="0.35">
      <c r="A3" s="43"/>
      <c r="B3" s="91" t="s">
        <v>0</v>
      </c>
      <c r="C3" s="92" t="s">
        <v>1</v>
      </c>
    </row>
    <row r="4" spans="1:3" ht="14.4" customHeight="1" thickBot="1" x14ac:dyDescent="0.35">
      <c r="A4" s="602" t="s">
        <v>73</v>
      </c>
      <c r="B4" s="603">
        <f>SUM(B5:B11)</f>
        <v>25</v>
      </c>
      <c r="C4" s="608"/>
    </row>
    <row r="5" spans="1:3" ht="14.4" customHeight="1" x14ac:dyDescent="0.3">
      <c r="A5" s="97" t="s">
        <v>184</v>
      </c>
      <c r="B5" s="549">
        <v>3</v>
      </c>
      <c r="C5" s="550">
        <f t="shared" ref="C5:C11" si="0">B5/B$4*100</f>
        <v>12</v>
      </c>
    </row>
    <row r="6" spans="1:3" ht="14.4" customHeight="1" x14ac:dyDescent="0.3">
      <c r="A6" s="113" t="s">
        <v>183</v>
      </c>
      <c r="B6" s="551">
        <v>4</v>
      </c>
      <c r="C6" s="552">
        <f t="shared" si="0"/>
        <v>16</v>
      </c>
    </row>
    <row r="7" spans="1:3" ht="14.4" customHeight="1" x14ac:dyDescent="0.3">
      <c r="A7" s="113" t="s">
        <v>95</v>
      </c>
      <c r="B7" s="551">
        <v>2</v>
      </c>
      <c r="C7" s="552">
        <f t="shared" si="0"/>
        <v>8</v>
      </c>
    </row>
    <row r="8" spans="1:3" ht="14.4" customHeight="1" x14ac:dyDescent="0.3">
      <c r="A8" s="113" t="s">
        <v>96</v>
      </c>
      <c r="B8" s="391">
        <v>6</v>
      </c>
      <c r="C8" s="552">
        <f t="shared" si="0"/>
        <v>24</v>
      </c>
    </row>
    <row r="9" spans="1:3" ht="14.4" customHeight="1" x14ac:dyDescent="0.3">
      <c r="A9" s="113" t="s">
        <v>236</v>
      </c>
      <c r="B9" s="391">
        <v>7</v>
      </c>
      <c r="C9" s="552">
        <f t="shared" si="0"/>
        <v>28.000000000000004</v>
      </c>
    </row>
    <row r="10" spans="1:3" ht="14.4" customHeight="1" x14ac:dyDescent="0.3">
      <c r="A10" s="113" t="s">
        <v>90</v>
      </c>
      <c r="B10" s="391">
        <v>1</v>
      </c>
      <c r="C10" s="552">
        <f t="shared" si="0"/>
        <v>4</v>
      </c>
    </row>
    <row r="11" spans="1:3" ht="14.4" customHeight="1" thickBot="1" x14ac:dyDescent="0.35">
      <c r="A11" s="545" t="s">
        <v>71</v>
      </c>
      <c r="B11" s="398">
        <v>2</v>
      </c>
      <c r="C11" s="553">
        <f t="shared" si="0"/>
        <v>8</v>
      </c>
    </row>
    <row r="12" spans="1:3" ht="14.4" customHeight="1" thickBot="1" x14ac:dyDescent="0.35">
      <c r="A12" s="602" t="s">
        <v>8</v>
      </c>
      <c r="B12" s="603">
        <f>SUM(B13:B15)</f>
        <v>25</v>
      </c>
      <c r="C12" s="608"/>
    </row>
    <row r="13" spans="1:3" ht="14.4" customHeight="1" x14ac:dyDescent="0.3">
      <c r="A13" s="97" t="s">
        <v>33</v>
      </c>
      <c r="B13" s="384">
        <v>20</v>
      </c>
      <c r="C13" s="554">
        <f>B13/B$12*100</f>
        <v>80</v>
      </c>
    </row>
    <row r="14" spans="1:3" ht="14.4" customHeight="1" x14ac:dyDescent="0.3">
      <c r="A14" s="191" t="s">
        <v>237</v>
      </c>
      <c r="B14" s="391">
        <v>4</v>
      </c>
      <c r="C14" s="555">
        <f>B14/B$12*100</f>
        <v>16</v>
      </c>
    </row>
    <row r="15" spans="1:3" ht="14.4" customHeight="1" x14ac:dyDescent="0.3">
      <c r="A15" s="191" t="s">
        <v>238</v>
      </c>
      <c r="B15" s="391">
        <v>1</v>
      </c>
      <c r="C15" s="555">
        <f>B15/B$12*100</f>
        <v>4</v>
      </c>
    </row>
    <row r="16" spans="1:3" ht="14.4" customHeight="1" x14ac:dyDescent="0.3">
      <c r="A16" s="556" t="s">
        <v>228</v>
      </c>
      <c r="B16" s="156"/>
      <c r="C16" s="157"/>
    </row>
  </sheetData>
  <pageMargins left="0.7" right="0.7" top="0.75" bottom="0.75" header="0.3" footer="0.3"/>
  <pageSetup paperSize="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20B14A"/>
  </sheetPr>
  <dimension ref="A1:C10"/>
  <sheetViews>
    <sheetView zoomScaleNormal="100" workbookViewId="0"/>
  </sheetViews>
  <sheetFormatPr defaultRowHeight="14.4" customHeight="1" x14ac:dyDescent="0.3"/>
  <cols>
    <col min="1" max="1" width="40.5546875" style="2" customWidth="1"/>
    <col min="2" max="3" width="8.6640625" style="2" customWidth="1"/>
    <col min="4" max="16384" width="8.88671875" style="2"/>
  </cols>
  <sheetData>
    <row r="1" spans="1:3" ht="14.4" customHeight="1" thickBot="1" x14ac:dyDescent="0.35">
      <c r="A1" s="568" t="s">
        <v>239</v>
      </c>
      <c r="B1" s="14"/>
      <c r="C1" s="15"/>
    </row>
    <row r="2" spans="1:3" ht="14.4" customHeight="1" thickBot="1" x14ac:dyDescent="0.35">
      <c r="A2" s="298"/>
      <c r="B2" s="557" t="s">
        <v>0</v>
      </c>
      <c r="C2" s="481" t="s">
        <v>1</v>
      </c>
    </row>
    <row r="3" spans="1:3" ht="14.4" customHeight="1" thickBot="1" x14ac:dyDescent="0.35">
      <c r="A3" s="590" t="s">
        <v>32</v>
      </c>
      <c r="B3" s="591">
        <f>B4+B9</f>
        <v>581</v>
      </c>
      <c r="C3" s="595"/>
    </row>
    <row r="4" spans="1:3" ht="14.4" customHeight="1" thickBot="1" x14ac:dyDescent="0.35">
      <c r="A4" s="602" t="s">
        <v>33</v>
      </c>
      <c r="B4" s="687">
        <f>B5+B8</f>
        <v>560</v>
      </c>
      <c r="C4" s="608">
        <f>B4/B$3*100</f>
        <v>96.385542168674704</v>
      </c>
    </row>
    <row r="5" spans="1:3" ht="14.4" customHeight="1" x14ac:dyDescent="0.3">
      <c r="A5" s="709" t="s">
        <v>34</v>
      </c>
      <c r="B5" s="710">
        <f>SUM(B6:B7)</f>
        <v>554</v>
      </c>
      <c r="C5" s="711">
        <f>B5/B$4*100</f>
        <v>98.928571428571431</v>
      </c>
    </row>
    <row r="6" spans="1:3" ht="14.4" customHeight="1" x14ac:dyDescent="0.3">
      <c r="A6" s="201" t="s">
        <v>35</v>
      </c>
      <c r="B6" s="391">
        <v>383</v>
      </c>
      <c r="C6" s="289">
        <f>B6/B$5*100</f>
        <v>69.133574007220219</v>
      </c>
    </row>
    <row r="7" spans="1:3" ht="14.4" customHeight="1" x14ac:dyDescent="0.3">
      <c r="A7" s="201" t="s">
        <v>36</v>
      </c>
      <c r="B7" s="391">
        <v>171</v>
      </c>
      <c r="C7" s="289">
        <f>B7/B$5*100</f>
        <v>30.866425992779785</v>
      </c>
    </row>
    <row r="8" spans="1:3" ht="14.4" customHeight="1" thickBot="1" x14ac:dyDescent="0.35">
      <c r="A8" s="627" t="s">
        <v>37</v>
      </c>
      <c r="B8" s="713">
        <v>6</v>
      </c>
      <c r="C8" s="714">
        <f>B8/B$4*100</f>
        <v>1.0714285714285714</v>
      </c>
    </row>
    <row r="9" spans="1:3" ht="14.4" customHeight="1" thickBot="1" x14ac:dyDescent="0.35">
      <c r="A9" s="707" t="s">
        <v>47</v>
      </c>
      <c r="B9" s="687">
        <v>21</v>
      </c>
      <c r="C9" s="608">
        <f>B9/B$3*100</f>
        <v>3.6144578313253009</v>
      </c>
    </row>
    <row r="10" spans="1:3" ht="14.4" customHeight="1" x14ac:dyDescent="0.3">
      <c r="A10" s="204" t="s">
        <v>228</v>
      </c>
      <c r="B10" s="16"/>
      <c r="C10" s="4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2B24"/>
    <pageSetUpPr fitToPage="1"/>
  </sheetPr>
  <dimension ref="A1:K16"/>
  <sheetViews>
    <sheetView zoomScaleNormal="100" workbookViewId="0"/>
  </sheetViews>
  <sheetFormatPr defaultColWidth="9.109375" defaultRowHeight="13.8" x14ac:dyDescent="0.3"/>
  <cols>
    <col min="1" max="1" width="31.6640625" style="26" customWidth="1"/>
    <col min="2" max="2" width="8.6640625" style="26" customWidth="1"/>
    <col min="3" max="3" width="8.6640625" style="27" customWidth="1"/>
    <col min="4" max="4" width="8.6640625" style="86" customWidth="1"/>
    <col min="5" max="5" width="8.6640625" style="27" customWidth="1"/>
    <col min="6" max="6" width="8.6640625" style="26" customWidth="1"/>
    <col min="7" max="7" width="8.6640625" style="27" customWidth="1"/>
    <col min="8" max="8" width="8.6640625" style="86" customWidth="1"/>
    <col min="9" max="11" width="8.6640625" style="26" customWidth="1"/>
    <col min="12" max="17" width="9.109375" style="26" customWidth="1"/>
    <col min="18" max="16384" width="9.109375" style="26"/>
  </cols>
  <sheetData>
    <row r="1" spans="1:11" ht="14.4" customHeight="1" thickBot="1" x14ac:dyDescent="0.35">
      <c r="A1" s="572" t="s">
        <v>44</v>
      </c>
      <c r="B1" s="28"/>
      <c r="C1" s="29"/>
      <c r="D1" s="25"/>
      <c r="E1" s="29"/>
      <c r="F1" s="28"/>
      <c r="G1" s="29"/>
      <c r="H1" s="25"/>
      <c r="I1" s="28"/>
      <c r="J1" s="30"/>
      <c r="K1" s="28"/>
    </row>
    <row r="2" spans="1:11" ht="14.4" customHeight="1" thickBot="1" x14ac:dyDescent="0.35">
      <c r="A2" s="215"/>
      <c r="B2" s="32" t="s">
        <v>34</v>
      </c>
      <c r="C2" s="33"/>
      <c r="D2" s="34"/>
      <c r="E2" s="35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40"/>
      <c r="B3" s="737" t="s">
        <v>45</v>
      </c>
      <c r="C3" s="780"/>
      <c r="D3" s="41" t="s">
        <v>46</v>
      </c>
      <c r="E3" s="42"/>
      <c r="F3" s="742"/>
      <c r="G3" s="741"/>
      <c r="H3" s="738"/>
      <c r="I3" s="739"/>
      <c r="J3" s="740"/>
      <c r="K3" s="740"/>
    </row>
    <row r="4" spans="1:11" ht="14.4" customHeight="1" thickBot="1" x14ac:dyDescent="0.35">
      <c r="A4" s="185"/>
      <c r="B4" s="44" t="s">
        <v>0</v>
      </c>
      <c r="C4" s="45" t="s">
        <v>1</v>
      </c>
      <c r="D4" s="46" t="s">
        <v>0</v>
      </c>
      <c r="E4" s="47" t="s">
        <v>1</v>
      </c>
      <c r="F4" s="48" t="s">
        <v>0</v>
      </c>
      <c r="G4" s="49" t="s">
        <v>1</v>
      </c>
      <c r="H4" s="50" t="s">
        <v>0</v>
      </c>
      <c r="I4" s="51" t="s">
        <v>1</v>
      </c>
      <c r="J4" s="52" t="s">
        <v>0</v>
      </c>
      <c r="K4" s="53" t="s">
        <v>1</v>
      </c>
    </row>
    <row r="5" spans="1:11" ht="14.4" customHeight="1" thickBot="1" x14ac:dyDescent="0.35">
      <c r="A5" s="602" t="s">
        <v>49</v>
      </c>
      <c r="B5" s="616">
        <f>SUM(B6:B8)</f>
        <v>17820</v>
      </c>
      <c r="C5" s="781"/>
      <c r="D5" s="634">
        <f>SUM(D6:D8)</f>
        <v>3240</v>
      </c>
      <c r="E5" s="782"/>
      <c r="F5" s="616">
        <f>SUM(F6:F8)</f>
        <v>7044</v>
      </c>
      <c r="G5" s="782"/>
      <c r="H5" s="616">
        <f>SUM(H6:H8)</f>
        <v>1577</v>
      </c>
      <c r="I5" s="782"/>
      <c r="J5" s="616">
        <f>B5+D5+F5+H5</f>
        <v>29681</v>
      </c>
      <c r="K5" s="783"/>
    </row>
    <row r="6" spans="1:11" ht="14.4" customHeight="1" x14ac:dyDescent="0.3">
      <c r="A6" s="54" t="s">
        <v>50</v>
      </c>
      <c r="B6" s="55">
        <v>4581</v>
      </c>
      <c r="C6" s="56">
        <f>B6/B$5*100</f>
        <v>25.707070707070706</v>
      </c>
      <c r="D6" s="57">
        <v>2184</v>
      </c>
      <c r="E6" s="58">
        <f t="shared" ref="E6:E8" si="0">D6/D$5*100</f>
        <v>67.407407407407405</v>
      </c>
      <c r="F6" s="59">
        <v>5404</v>
      </c>
      <c r="G6" s="60">
        <f t="shared" ref="G6:G8" si="1">F6/F$5*100</f>
        <v>76.71777399204997</v>
      </c>
      <c r="H6" s="61">
        <v>616</v>
      </c>
      <c r="I6" s="62">
        <f t="shared" ref="I6:I8" si="2">H6/H$5*100</f>
        <v>39.061509194673434</v>
      </c>
      <c r="J6" s="61">
        <f t="shared" ref="J6:J8" si="3">B6+D6+F6+H6</f>
        <v>12785</v>
      </c>
      <c r="K6" s="63">
        <f>J6/J$5*100</f>
        <v>43.074694248846065</v>
      </c>
    </row>
    <row r="7" spans="1:11" ht="14.4" customHeight="1" x14ac:dyDescent="0.3">
      <c r="A7" s="64" t="s">
        <v>51</v>
      </c>
      <c r="B7" s="65">
        <v>13092</v>
      </c>
      <c r="C7" s="66">
        <f>B7/B$5*100</f>
        <v>73.468013468013467</v>
      </c>
      <c r="D7" s="67">
        <v>1054</v>
      </c>
      <c r="E7" s="68">
        <f t="shared" si="0"/>
        <v>32.53086419753086</v>
      </c>
      <c r="F7" s="69">
        <v>1639</v>
      </c>
      <c r="G7" s="70">
        <f t="shared" si="1"/>
        <v>23.268029528676887</v>
      </c>
      <c r="H7" s="71">
        <v>953</v>
      </c>
      <c r="I7" s="72">
        <f t="shared" si="2"/>
        <v>60.431198478123015</v>
      </c>
      <c r="J7" s="71">
        <f t="shared" si="3"/>
        <v>16738</v>
      </c>
      <c r="K7" s="73">
        <f>J7/J$5*100</f>
        <v>56.392978673225294</v>
      </c>
    </row>
    <row r="8" spans="1:11" s="74" customFormat="1" ht="14.4" customHeight="1" thickBot="1" x14ac:dyDescent="0.35">
      <c r="A8" s="75" t="s">
        <v>52</v>
      </c>
      <c r="B8" s="76">
        <v>147</v>
      </c>
      <c r="C8" s="77">
        <f>B8/B$5*100</f>
        <v>0.82491582491582494</v>
      </c>
      <c r="D8" s="78">
        <v>2</v>
      </c>
      <c r="E8" s="79">
        <f t="shared" si="0"/>
        <v>6.1728395061728392E-2</v>
      </c>
      <c r="F8" s="80">
        <v>1</v>
      </c>
      <c r="G8" s="81">
        <f t="shared" si="1"/>
        <v>1.4196479273140262E-2</v>
      </c>
      <c r="H8" s="82">
        <v>8</v>
      </c>
      <c r="I8" s="83">
        <f t="shared" si="2"/>
        <v>0.507292327203551</v>
      </c>
      <c r="J8" s="82">
        <f t="shared" si="3"/>
        <v>158</v>
      </c>
      <c r="K8" s="84">
        <f>J8/J$5*100</f>
        <v>0.5323270779286412</v>
      </c>
    </row>
    <row r="9" spans="1:11" s="74" customFormat="1" ht="14.4" customHeight="1" x14ac:dyDescent="0.3">
      <c r="A9" s="733" t="s">
        <v>53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</row>
    <row r="10" spans="1:11" s="74" customFormat="1" ht="14.4" customHeight="1" x14ac:dyDescent="0.3">
      <c r="A10" s="85"/>
      <c r="B10" s="26"/>
      <c r="C10" s="27"/>
      <c r="D10" s="86"/>
      <c r="E10" s="27"/>
      <c r="F10" s="26"/>
      <c r="G10" s="27"/>
      <c r="H10" s="86"/>
      <c r="I10" s="26"/>
      <c r="J10" s="26"/>
      <c r="K10" s="26"/>
    </row>
    <row r="11" spans="1:11" s="74" customFormat="1" ht="14.4" customHeight="1" x14ac:dyDescent="0.3">
      <c r="A11" s="85"/>
      <c r="B11" s="26"/>
      <c r="C11" s="27"/>
      <c r="D11" s="86"/>
      <c r="E11" s="27"/>
      <c r="F11" s="26"/>
      <c r="G11" s="27"/>
      <c r="H11" s="86"/>
      <c r="I11" s="26"/>
      <c r="J11" s="26"/>
      <c r="K11" s="26"/>
    </row>
    <row r="12" spans="1:11" s="74" customFormat="1" ht="14.4" customHeight="1" x14ac:dyDescent="0.3">
      <c r="A12" s="85"/>
      <c r="B12" s="26"/>
      <c r="C12" s="27"/>
      <c r="D12" s="26"/>
      <c r="E12" s="26"/>
      <c r="F12" s="26"/>
      <c r="G12" s="26"/>
      <c r="H12" s="26"/>
      <c r="I12" s="26"/>
      <c r="J12" s="26"/>
      <c r="K12" s="26"/>
    </row>
    <row r="13" spans="1:11" s="74" customFormat="1" ht="14.4" customHeight="1" x14ac:dyDescent="0.3">
      <c r="A13" s="85"/>
      <c r="B13" s="26"/>
      <c r="C13" s="27"/>
      <c r="D13" s="26"/>
      <c r="E13" s="26"/>
      <c r="F13" s="26"/>
      <c r="G13" s="26"/>
      <c r="H13" s="26"/>
      <c r="I13" s="26"/>
      <c r="J13" s="26"/>
      <c r="K13" s="26"/>
    </row>
    <row r="14" spans="1:11" s="74" customFormat="1" ht="14.4" customHeight="1" x14ac:dyDescent="0.3">
      <c r="A14" s="85"/>
      <c r="B14" s="26"/>
      <c r="C14" s="27"/>
      <c r="D14" s="26"/>
      <c r="E14" s="26"/>
      <c r="F14" s="26"/>
      <c r="G14" s="26"/>
      <c r="H14" s="26"/>
      <c r="I14" s="26"/>
      <c r="J14" s="26"/>
      <c r="K14" s="26"/>
    </row>
    <row r="15" spans="1:11" s="74" customFormat="1" ht="14.4" customHeight="1" x14ac:dyDescent="0.3">
      <c r="C15" s="87"/>
      <c r="D15" s="87"/>
      <c r="E15" s="87"/>
      <c r="F15" s="87"/>
      <c r="G15" s="87"/>
      <c r="H15" s="87"/>
      <c r="I15" s="87"/>
      <c r="J15" s="87"/>
      <c r="K15" s="87"/>
    </row>
    <row r="16" spans="1:11" s="74" customFormat="1" x14ac:dyDescent="0.3">
      <c r="A16" s="26"/>
      <c r="B16" s="86"/>
      <c r="C16" s="86"/>
      <c r="D16" s="86"/>
      <c r="E16" s="86"/>
      <c r="F16" s="86"/>
      <c r="G16" s="86"/>
      <c r="H16" s="86"/>
      <c r="I16" s="86"/>
      <c r="J16" s="86"/>
      <c r="K16" s="26"/>
    </row>
  </sheetData>
  <pageMargins left="0.7" right="0.7" top="0.75" bottom="0.75" header="0.3" footer="0.3"/>
  <pageSetup paperSize="9" fitToHeight="0" orientation="landscape" r:id="rId1"/>
  <ignoredErrors>
    <ignoredError sqref="J6 J7 J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20B14A"/>
    <pageSetUpPr fitToPage="1"/>
  </sheetPr>
  <dimension ref="A1:K15"/>
  <sheetViews>
    <sheetView zoomScaleNormal="100" workbookViewId="0"/>
  </sheetViews>
  <sheetFormatPr defaultColWidth="9.109375" defaultRowHeight="14.4" customHeight="1" x14ac:dyDescent="0.3"/>
  <cols>
    <col min="1" max="1" width="48.5546875" style="16" customWidth="1"/>
    <col min="2" max="2" width="8.6640625" style="16" customWidth="1"/>
    <col min="3" max="3" width="8.6640625" style="480" customWidth="1"/>
    <col min="4" max="4" width="8.6640625" style="539" customWidth="1"/>
    <col min="5" max="5" width="8.6640625" style="480" customWidth="1"/>
    <col min="6" max="6" width="8.6640625" style="16" customWidth="1"/>
    <col min="7" max="7" width="8.6640625" style="480" customWidth="1"/>
    <col min="8" max="8" width="8.6640625" style="539" customWidth="1"/>
    <col min="9" max="11" width="8.6640625" style="16" customWidth="1"/>
    <col min="12" max="16384" width="9.109375" style="16"/>
  </cols>
  <sheetData>
    <row r="1" spans="1:11" ht="14.4" customHeight="1" thickBot="1" x14ac:dyDescent="0.35">
      <c r="A1" s="568" t="s">
        <v>240</v>
      </c>
      <c r="B1" s="370"/>
      <c r="C1" s="370"/>
      <c r="D1" s="370"/>
      <c r="E1" s="370"/>
      <c r="F1" s="370"/>
      <c r="G1" s="370"/>
      <c r="H1" s="370"/>
      <c r="I1" s="370"/>
      <c r="J1" s="198"/>
      <c r="K1" s="198"/>
    </row>
    <row r="2" spans="1:11" ht="14.4" customHeight="1" thickBot="1" x14ac:dyDescent="0.35">
      <c r="A2" s="482"/>
      <c r="B2" s="32" t="s">
        <v>34</v>
      </c>
      <c r="C2" s="33"/>
      <c r="D2" s="34"/>
      <c r="E2" s="820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267"/>
      <c r="B3" s="737" t="s">
        <v>45</v>
      </c>
      <c r="C3" s="784"/>
      <c r="D3" s="785" t="s">
        <v>46</v>
      </c>
      <c r="E3" s="42"/>
      <c r="F3" s="741"/>
      <c r="G3" s="741"/>
      <c r="H3" s="738"/>
      <c r="I3" s="739"/>
      <c r="J3" s="740"/>
      <c r="K3" s="740"/>
    </row>
    <row r="4" spans="1:11" ht="14.4" customHeight="1" thickBot="1" x14ac:dyDescent="0.35">
      <c r="A4" s="558"/>
      <c r="B4" s="91" t="s">
        <v>0</v>
      </c>
      <c r="C4" s="136" t="s">
        <v>1</v>
      </c>
      <c r="D4" s="93" t="s">
        <v>0</v>
      </c>
      <c r="E4" s="92" t="s">
        <v>1</v>
      </c>
      <c r="F4" s="507" t="s">
        <v>0</v>
      </c>
      <c r="G4" s="94" t="s">
        <v>1</v>
      </c>
      <c r="H4" s="91" t="s">
        <v>0</v>
      </c>
      <c r="I4" s="94" t="s">
        <v>1</v>
      </c>
      <c r="J4" s="207" t="s">
        <v>0</v>
      </c>
      <c r="K4" s="92" t="s">
        <v>1</v>
      </c>
    </row>
    <row r="5" spans="1:11" ht="14.4" customHeight="1" thickBot="1" x14ac:dyDescent="0.35">
      <c r="A5" s="602" t="s">
        <v>114</v>
      </c>
      <c r="B5" s="724">
        <f>SUM(B6:B14)</f>
        <v>383</v>
      </c>
      <c r="C5" s="623"/>
      <c r="D5" s="725">
        <f>SUM(D6:D14)</f>
        <v>171</v>
      </c>
      <c r="E5" s="604"/>
      <c r="F5" s="726">
        <f>SUM(F6:F14)</f>
        <v>6</v>
      </c>
      <c r="G5" s="606"/>
      <c r="H5" s="724">
        <f>SUM(H6:H14)</f>
        <v>21</v>
      </c>
      <c r="I5" s="606"/>
      <c r="J5" s="727">
        <f t="shared" ref="J5:J14" si="0">B5+D5+F5+H5</f>
        <v>581</v>
      </c>
      <c r="K5" s="731"/>
    </row>
    <row r="6" spans="1:11" ht="14.4" customHeight="1" x14ac:dyDescent="0.3">
      <c r="A6" s="97" t="s">
        <v>241</v>
      </c>
      <c r="B6" s="508">
        <v>9</v>
      </c>
      <c r="C6" s="509">
        <f t="shared" ref="C6:C14" si="1">B6/B$5*100</f>
        <v>2.3498694516971277</v>
      </c>
      <c r="D6" s="510">
        <v>15</v>
      </c>
      <c r="E6" s="511">
        <f t="shared" ref="E6:E14" si="2">D6/D$5*100</f>
        <v>8.7719298245614024</v>
      </c>
      <c r="F6" s="512">
        <v>0</v>
      </c>
      <c r="G6" s="513">
        <f t="shared" ref="G6:G14" si="3">F6/F$5*100</f>
        <v>0</v>
      </c>
      <c r="H6" s="508">
        <v>1</v>
      </c>
      <c r="I6" s="513">
        <f t="shared" ref="I6:I14" si="4">H6/H$5*100</f>
        <v>4.7619047619047619</v>
      </c>
      <c r="J6" s="514">
        <f t="shared" si="0"/>
        <v>25</v>
      </c>
      <c r="K6" s="511">
        <f t="shared" ref="K6:K14" si="5">J6/J$5*100</f>
        <v>4.3029259896729775</v>
      </c>
    </row>
    <row r="7" spans="1:11" ht="14.4" customHeight="1" x14ac:dyDescent="0.3">
      <c r="A7" s="113" t="s">
        <v>242</v>
      </c>
      <c r="B7" s="515">
        <v>4</v>
      </c>
      <c r="C7" s="516">
        <f t="shared" si="1"/>
        <v>1.0443864229765014</v>
      </c>
      <c r="D7" s="517">
        <v>0</v>
      </c>
      <c r="E7" s="518">
        <f t="shared" si="2"/>
        <v>0</v>
      </c>
      <c r="F7" s="519">
        <v>0</v>
      </c>
      <c r="G7" s="520">
        <f t="shared" si="3"/>
        <v>0</v>
      </c>
      <c r="H7" s="515">
        <v>0</v>
      </c>
      <c r="I7" s="520">
        <f t="shared" si="4"/>
        <v>0</v>
      </c>
      <c r="J7" s="521">
        <f t="shared" si="0"/>
        <v>4</v>
      </c>
      <c r="K7" s="518">
        <f t="shared" si="5"/>
        <v>0.6884681583476765</v>
      </c>
    </row>
    <row r="8" spans="1:11" ht="14.4" customHeight="1" x14ac:dyDescent="0.3">
      <c r="A8" s="113" t="s">
        <v>243</v>
      </c>
      <c r="B8" s="515">
        <v>0</v>
      </c>
      <c r="C8" s="516">
        <f t="shared" si="1"/>
        <v>0</v>
      </c>
      <c r="D8" s="517">
        <v>0</v>
      </c>
      <c r="E8" s="518">
        <f t="shared" si="2"/>
        <v>0</v>
      </c>
      <c r="F8" s="519">
        <v>5</v>
      </c>
      <c r="G8" s="520">
        <f t="shared" si="3"/>
        <v>83.333333333333343</v>
      </c>
      <c r="H8" s="515">
        <v>0</v>
      </c>
      <c r="I8" s="520">
        <f t="shared" si="4"/>
        <v>0</v>
      </c>
      <c r="J8" s="521">
        <f t="shared" si="0"/>
        <v>5</v>
      </c>
      <c r="K8" s="518">
        <f t="shared" si="5"/>
        <v>0.86058519793459543</v>
      </c>
    </row>
    <row r="9" spans="1:11" ht="14.4" customHeight="1" x14ac:dyDescent="0.3">
      <c r="A9" s="113" t="s">
        <v>244</v>
      </c>
      <c r="B9" s="515">
        <v>19</v>
      </c>
      <c r="C9" s="516">
        <f t="shared" si="1"/>
        <v>4.9608355091383807</v>
      </c>
      <c r="D9" s="517">
        <v>35</v>
      </c>
      <c r="E9" s="518">
        <f t="shared" si="2"/>
        <v>20.467836257309941</v>
      </c>
      <c r="F9" s="519">
        <v>0</v>
      </c>
      <c r="G9" s="520">
        <f t="shared" si="3"/>
        <v>0</v>
      </c>
      <c r="H9" s="515">
        <v>1</v>
      </c>
      <c r="I9" s="520">
        <f t="shared" si="4"/>
        <v>4.7619047619047619</v>
      </c>
      <c r="J9" s="521">
        <f t="shared" si="0"/>
        <v>55</v>
      </c>
      <c r="K9" s="518">
        <f t="shared" si="5"/>
        <v>9.4664371772805502</v>
      </c>
    </row>
    <row r="10" spans="1:11" ht="14.4" customHeight="1" x14ac:dyDescent="0.3">
      <c r="A10" s="113" t="s">
        <v>30</v>
      </c>
      <c r="B10" s="515">
        <v>351</v>
      </c>
      <c r="C10" s="516">
        <f t="shared" si="1"/>
        <v>91.64490861618799</v>
      </c>
      <c r="D10" s="517">
        <v>121</v>
      </c>
      <c r="E10" s="518">
        <f t="shared" si="2"/>
        <v>70.760233918128662</v>
      </c>
      <c r="F10" s="519">
        <v>0</v>
      </c>
      <c r="G10" s="520">
        <f t="shared" si="3"/>
        <v>0</v>
      </c>
      <c r="H10" s="515">
        <v>7</v>
      </c>
      <c r="I10" s="520">
        <f t="shared" si="4"/>
        <v>33.333333333333329</v>
      </c>
      <c r="J10" s="521">
        <f t="shared" si="0"/>
        <v>479</v>
      </c>
      <c r="K10" s="518">
        <f t="shared" si="5"/>
        <v>82.444061962134256</v>
      </c>
    </row>
    <row r="11" spans="1:11" ht="14.4" customHeight="1" x14ac:dyDescent="0.3">
      <c r="A11" s="113" t="s">
        <v>245</v>
      </c>
      <c r="B11" s="515">
        <v>0</v>
      </c>
      <c r="C11" s="516">
        <f t="shared" si="1"/>
        <v>0</v>
      </c>
      <c r="D11" s="517">
        <v>0</v>
      </c>
      <c r="E11" s="518">
        <f t="shared" si="2"/>
        <v>0</v>
      </c>
      <c r="F11" s="519">
        <v>1</v>
      </c>
      <c r="G11" s="520">
        <f t="shared" si="3"/>
        <v>16.666666666666664</v>
      </c>
      <c r="H11" s="515">
        <v>3</v>
      </c>
      <c r="I11" s="520">
        <f t="shared" si="4"/>
        <v>14.285714285714285</v>
      </c>
      <c r="J11" s="521">
        <f t="shared" si="0"/>
        <v>4</v>
      </c>
      <c r="K11" s="518">
        <f t="shared" si="5"/>
        <v>0.6884681583476765</v>
      </c>
    </row>
    <row r="12" spans="1:11" ht="14.4" customHeight="1" x14ac:dyDescent="0.3">
      <c r="A12" s="113" t="s">
        <v>121</v>
      </c>
      <c r="B12" s="515">
        <v>0</v>
      </c>
      <c r="C12" s="516">
        <f t="shared" si="1"/>
        <v>0</v>
      </c>
      <c r="D12" s="517">
        <v>0</v>
      </c>
      <c r="E12" s="518">
        <f t="shared" si="2"/>
        <v>0</v>
      </c>
      <c r="F12" s="519">
        <v>0</v>
      </c>
      <c r="G12" s="520">
        <f t="shared" si="3"/>
        <v>0</v>
      </c>
      <c r="H12" s="515">
        <v>0</v>
      </c>
      <c r="I12" s="520">
        <f t="shared" si="4"/>
        <v>0</v>
      </c>
      <c r="J12" s="521">
        <f t="shared" si="0"/>
        <v>0</v>
      </c>
      <c r="K12" s="518">
        <f t="shared" si="5"/>
        <v>0</v>
      </c>
    </row>
    <row r="13" spans="1:11" ht="14.4" customHeight="1" x14ac:dyDescent="0.3">
      <c r="A13" s="113" t="s">
        <v>246</v>
      </c>
      <c r="B13" s="515">
        <v>0</v>
      </c>
      <c r="C13" s="516">
        <f t="shared" si="1"/>
        <v>0</v>
      </c>
      <c r="D13" s="517">
        <v>0</v>
      </c>
      <c r="E13" s="518">
        <f t="shared" si="2"/>
        <v>0</v>
      </c>
      <c r="F13" s="519">
        <v>0</v>
      </c>
      <c r="G13" s="520">
        <f t="shared" si="3"/>
        <v>0</v>
      </c>
      <c r="H13" s="515">
        <v>5</v>
      </c>
      <c r="I13" s="520">
        <f t="shared" si="4"/>
        <v>23.809523809523807</v>
      </c>
      <c r="J13" s="521">
        <f t="shared" si="0"/>
        <v>5</v>
      </c>
      <c r="K13" s="518">
        <f t="shared" si="5"/>
        <v>0.86058519793459543</v>
      </c>
    </row>
    <row r="14" spans="1:11" ht="14.4" customHeight="1" thickBot="1" x14ac:dyDescent="0.35">
      <c r="A14" s="180" t="s">
        <v>247</v>
      </c>
      <c r="B14" s="559">
        <v>0</v>
      </c>
      <c r="C14" s="560">
        <f t="shared" si="1"/>
        <v>0</v>
      </c>
      <c r="D14" s="561">
        <v>0</v>
      </c>
      <c r="E14" s="562">
        <f t="shared" si="2"/>
        <v>0</v>
      </c>
      <c r="F14" s="563">
        <v>0</v>
      </c>
      <c r="G14" s="564">
        <f t="shared" si="3"/>
        <v>0</v>
      </c>
      <c r="H14" s="559">
        <v>4</v>
      </c>
      <c r="I14" s="564">
        <f t="shared" si="4"/>
        <v>19.047619047619047</v>
      </c>
      <c r="J14" s="565">
        <f t="shared" si="0"/>
        <v>4</v>
      </c>
      <c r="K14" s="562">
        <f t="shared" si="5"/>
        <v>0.6884681583476765</v>
      </c>
    </row>
    <row r="15" spans="1:11" ht="14.4" customHeight="1" x14ac:dyDescent="0.3">
      <c r="A15" s="204" t="s">
        <v>248</v>
      </c>
      <c r="B15" s="156"/>
      <c r="C15" s="157"/>
      <c r="D15" s="156"/>
      <c r="E15" s="157"/>
      <c r="F15" s="157"/>
      <c r="G15" s="157"/>
      <c r="H15" s="158"/>
      <c r="I15" s="538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2B24"/>
    <pageSetUpPr fitToPage="1"/>
  </sheetPr>
  <dimension ref="A1:K27"/>
  <sheetViews>
    <sheetView zoomScaleNormal="100" workbookViewId="0"/>
  </sheetViews>
  <sheetFormatPr defaultColWidth="9.109375" defaultRowHeight="13.8" x14ac:dyDescent="0.3"/>
  <cols>
    <col min="1" max="1" width="22.109375" style="26" customWidth="1"/>
    <col min="2" max="2" width="8.6640625" style="26" customWidth="1"/>
    <col min="3" max="3" width="8.6640625" style="27" customWidth="1"/>
    <col min="4" max="4" width="8.6640625" style="86" customWidth="1"/>
    <col min="5" max="5" width="8.6640625" style="27" customWidth="1"/>
    <col min="6" max="6" width="8.6640625" style="26" customWidth="1"/>
    <col min="7" max="7" width="8.6640625" style="27" customWidth="1"/>
    <col min="8" max="8" width="8.6640625" style="86" customWidth="1"/>
    <col min="9" max="11" width="8.6640625" style="26" customWidth="1"/>
    <col min="12" max="16384" width="9.109375" style="26"/>
  </cols>
  <sheetData>
    <row r="1" spans="1:11" ht="14.4" customHeight="1" thickBot="1" x14ac:dyDescent="0.35">
      <c r="A1" s="572" t="s">
        <v>54</v>
      </c>
      <c r="B1" s="88"/>
      <c r="C1" s="89"/>
      <c r="D1" s="88"/>
      <c r="E1" s="88"/>
      <c r="F1" s="88"/>
      <c r="G1" s="88"/>
      <c r="H1" s="88"/>
      <c r="I1" s="88"/>
      <c r="J1" s="88"/>
      <c r="K1" s="88"/>
    </row>
    <row r="2" spans="1:11" ht="14.4" customHeight="1" thickBot="1" x14ac:dyDescent="0.35">
      <c r="A2" s="31"/>
      <c r="B2" s="32" t="s">
        <v>34</v>
      </c>
      <c r="C2" s="33"/>
      <c r="D2" s="34"/>
      <c r="E2" s="35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40"/>
      <c r="B3" s="737" t="s">
        <v>45</v>
      </c>
      <c r="C3" s="784"/>
      <c r="D3" s="785" t="s">
        <v>46</v>
      </c>
      <c r="E3" s="42"/>
      <c r="F3" s="742"/>
      <c r="G3" s="741"/>
      <c r="H3" s="738"/>
      <c r="I3" s="739"/>
      <c r="J3" s="740"/>
      <c r="K3" s="740"/>
    </row>
    <row r="4" spans="1:11" ht="14.4" customHeight="1" thickBot="1" x14ac:dyDescent="0.35">
      <c r="A4" s="90"/>
      <c r="B4" s="91" t="s">
        <v>0</v>
      </c>
      <c r="C4" s="92" t="s">
        <v>1</v>
      </c>
      <c r="D4" s="93" t="s">
        <v>0</v>
      </c>
      <c r="E4" s="94" t="s">
        <v>1</v>
      </c>
      <c r="F4" s="91" t="s">
        <v>0</v>
      </c>
      <c r="G4" s="92" t="s">
        <v>1</v>
      </c>
      <c r="H4" s="91" t="s">
        <v>0</v>
      </c>
      <c r="I4" s="95" t="s">
        <v>1</v>
      </c>
      <c r="J4" s="91" t="s">
        <v>0</v>
      </c>
      <c r="K4" s="96" t="s">
        <v>1</v>
      </c>
    </row>
    <row r="5" spans="1:11" ht="14.4" customHeight="1" thickBot="1" x14ac:dyDescent="0.35">
      <c r="A5" s="590" t="s">
        <v>55</v>
      </c>
      <c r="B5" s="591">
        <f>SUM(B6:B7)</f>
        <v>17820</v>
      </c>
      <c r="C5" s="592"/>
      <c r="D5" s="593">
        <f>SUM(D6:D7)</f>
        <v>3240</v>
      </c>
      <c r="E5" s="594"/>
      <c r="F5" s="591">
        <f>SUM(F6:F7)</f>
        <v>7044</v>
      </c>
      <c r="G5" s="595"/>
      <c r="H5" s="591">
        <f>SUM(H6:H7)</f>
        <v>1577</v>
      </c>
      <c r="I5" s="596"/>
      <c r="J5" s="591">
        <f>B5+D5+F5+H5</f>
        <v>29681</v>
      </c>
      <c r="K5" s="597"/>
    </row>
    <row r="6" spans="1:11" ht="14.4" customHeight="1" x14ac:dyDescent="0.3">
      <c r="A6" s="97" t="s">
        <v>56</v>
      </c>
      <c r="B6" s="55">
        <v>8511</v>
      </c>
      <c r="C6" s="98">
        <f>B6/B$5*100</f>
        <v>47.760942760942761</v>
      </c>
      <c r="D6" s="99">
        <v>963</v>
      </c>
      <c r="E6" s="100">
        <f>D6/D$5*100</f>
        <v>29.722222222222221</v>
      </c>
      <c r="F6" s="55">
        <v>1873</v>
      </c>
      <c r="G6" s="98">
        <f>F6/F$5*100</f>
        <v>26.590005678591709</v>
      </c>
      <c r="H6" s="55">
        <v>649</v>
      </c>
      <c r="I6" s="100">
        <f>H6/H$5*100</f>
        <v>41.154090044388084</v>
      </c>
      <c r="J6" s="101">
        <f t="shared" ref="J6:J7" si="0">B6+D6+F6+H6</f>
        <v>11996</v>
      </c>
      <c r="K6" s="98">
        <f>J6/J$5*100</f>
        <v>40.41642801792392</v>
      </c>
    </row>
    <row r="7" spans="1:11" ht="14.4" customHeight="1" thickBot="1" x14ac:dyDescent="0.35">
      <c r="A7" s="102" t="s">
        <v>57</v>
      </c>
      <c r="B7" s="103">
        <v>9309</v>
      </c>
      <c r="C7" s="104">
        <f>B7/B$5*100</f>
        <v>52.239057239057239</v>
      </c>
      <c r="D7" s="105">
        <v>2277</v>
      </c>
      <c r="E7" s="106">
        <f>D7/D$5*100</f>
        <v>70.277777777777771</v>
      </c>
      <c r="F7" s="103">
        <v>5171</v>
      </c>
      <c r="G7" s="104">
        <f>F7/F$5*100</f>
        <v>73.409994321408291</v>
      </c>
      <c r="H7" s="103">
        <v>928</v>
      </c>
      <c r="I7" s="106">
        <f>H7/H$5*100</f>
        <v>58.845909955611916</v>
      </c>
      <c r="J7" s="107">
        <f t="shared" si="0"/>
        <v>17685</v>
      </c>
      <c r="K7" s="104">
        <f>J7/J$5*100</f>
        <v>59.58357198207608</v>
      </c>
    </row>
    <row r="8" spans="1:11" ht="14.4" customHeight="1" thickBot="1" x14ac:dyDescent="0.35">
      <c r="A8" s="590" t="s">
        <v>58</v>
      </c>
      <c r="B8" s="598"/>
      <c r="C8" s="599"/>
      <c r="D8" s="598"/>
      <c r="E8" s="599"/>
      <c r="F8" s="600"/>
      <c r="G8" s="599"/>
      <c r="H8" s="598"/>
      <c r="I8" s="601"/>
      <c r="J8" s="598"/>
      <c r="K8" s="601"/>
    </row>
    <row r="9" spans="1:11" ht="14.4" customHeight="1" thickBot="1" x14ac:dyDescent="0.35">
      <c r="A9" s="602" t="s">
        <v>56</v>
      </c>
      <c r="B9" s="603">
        <f>SUM(B12:B17)</f>
        <v>8511</v>
      </c>
      <c r="C9" s="604"/>
      <c r="D9" s="605">
        <f>SUM(D12:D17)</f>
        <v>963</v>
      </c>
      <c r="E9" s="606"/>
      <c r="F9" s="603">
        <f>SUM(F12:F17)</f>
        <v>1873</v>
      </c>
      <c r="G9" s="604"/>
      <c r="H9" s="603">
        <f>SUM(H12:H17)</f>
        <v>649</v>
      </c>
      <c r="I9" s="606"/>
      <c r="J9" s="603">
        <f>B9+D9+F9+H9</f>
        <v>11996</v>
      </c>
      <c r="K9" s="607"/>
    </row>
    <row r="10" spans="1:11" ht="14.4" customHeight="1" x14ac:dyDescent="0.3">
      <c r="A10" s="97" t="s">
        <v>59</v>
      </c>
      <c r="B10" s="108">
        <v>64</v>
      </c>
      <c r="C10" s="109"/>
      <c r="D10" s="110">
        <v>71</v>
      </c>
      <c r="E10" s="111"/>
      <c r="F10" s="108">
        <v>83</v>
      </c>
      <c r="G10" s="109"/>
      <c r="H10" s="108">
        <v>69</v>
      </c>
      <c r="I10" s="111"/>
      <c r="J10" s="108">
        <v>68</v>
      </c>
      <c r="K10" s="112"/>
    </row>
    <row r="11" spans="1:11" ht="14.4" customHeight="1" x14ac:dyDescent="0.3">
      <c r="A11" s="113" t="s">
        <v>60</v>
      </c>
      <c r="B11" s="114">
        <v>11.933046476667091</v>
      </c>
      <c r="C11" s="115"/>
      <c r="D11" s="116">
        <v>12.455316560069679</v>
      </c>
      <c r="E11" s="117"/>
      <c r="F11" s="114">
        <v>8.4539957316187646</v>
      </c>
      <c r="G11" s="115"/>
      <c r="H11" s="114">
        <v>12.849290368291539</v>
      </c>
      <c r="I11" s="117"/>
      <c r="J11" s="114">
        <v>13.462740142881721</v>
      </c>
      <c r="K11" s="118"/>
    </row>
    <row r="12" spans="1:11" ht="14.4" customHeight="1" x14ac:dyDescent="0.3">
      <c r="A12" s="119" t="s">
        <v>2</v>
      </c>
      <c r="B12" s="120">
        <v>466</v>
      </c>
      <c r="C12" s="121">
        <f t="shared" ref="C12:C17" si="1">B12/B$9*100</f>
        <v>5.4752673011397013</v>
      </c>
      <c r="D12" s="122">
        <v>21</v>
      </c>
      <c r="E12" s="123">
        <f t="shared" ref="E12:E17" si="2">D12/D$9*100</f>
        <v>2.1806853582554515</v>
      </c>
      <c r="F12" s="65">
        <v>8</v>
      </c>
      <c r="G12" s="121">
        <f t="shared" ref="G12:G17" si="3">F12/F$9*100</f>
        <v>0.42712226374799783</v>
      </c>
      <c r="H12" s="65">
        <v>26</v>
      </c>
      <c r="I12" s="123">
        <f t="shared" ref="I12:I17" si="4">H12/H$9*100</f>
        <v>4.0061633281972266</v>
      </c>
      <c r="J12" s="124">
        <f t="shared" ref="J12:J17" si="5">B12+D12+F12+H12</f>
        <v>521</v>
      </c>
      <c r="K12" s="121">
        <f t="shared" ref="K12:K17" si="6">J12/J$9*100</f>
        <v>4.343114371457153</v>
      </c>
    </row>
    <row r="13" spans="1:11" ht="14.4" customHeight="1" x14ac:dyDescent="0.3">
      <c r="A13" s="119" t="s">
        <v>3</v>
      </c>
      <c r="B13" s="120">
        <v>1309</v>
      </c>
      <c r="C13" s="121">
        <f t="shared" si="1"/>
        <v>15.380096345905301</v>
      </c>
      <c r="D13" s="122">
        <v>85</v>
      </c>
      <c r="E13" s="123">
        <f t="shared" si="2"/>
        <v>8.826583592938734</v>
      </c>
      <c r="F13" s="65">
        <v>10</v>
      </c>
      <c r="G13" s="121">
        <f t="shared" si="3"/>
        <v>0.53390282968499736</v>
      </c>
      <c r="H13" s="65">
        <v>59</v>
      </c>
      <c r="I13" s="123">
        <f t="shared" si="4"/>
        <v>9.0909090909090917</v>
      </c>
      <c r="J13" s="124">
        <f t="shared" si="5"/>
        <v>1463</v>
      </c>
      <c r="K13" s="121">
        <f t="shared" si="6"/>
        <v>12.195731910636878</v>
      </c>
    </row>
    <row r="14" spans="1:11" ht="14.4" customHeight="1" x14ac:dyDescent="0.3">
      <c r="A14" s="119" t="s">
        <v>4</v>
      </c>
      <c r="B14" s="120">
        <v>2266</v>
      </c>
      <c r="C14" s="121">
        <f t="shared" si="1"/>
        <v>26.624368464340264</v>
      </c>
      <c r="D14" s="122">
        <v>157</v>
      </c>
      <c r="E14" s="123">
        <f t="shared" si="2"/>
        <v>16.303219106957425</v>
      </c>
      <c r="F14" s="65">
        <v>38</v>
      </c>
      <c r="G14" s="121">
        <f t="shared" si="3"/>
        <v>2.0288307528029899</v>
      </c>
      <c r="H14" s="65">
        <v>132</v>
      </c>
      <c r="I14" s="123">
        <f t="shared" si="4"/>
        <v>20.33898305084746</v>
      </c>
      <c r="J14" s="124">
        <f t="shared" si="5"/>
        <v>2593</v>
      </c>
      <c r="K14" s="121">
        <f t="shared" si="6"/>
        <v>21.615538512837613</v>
      </c>
    </row>
    <row r="15" spans="1:11" ht="14.4" customHeight="1" x14ac:dyDescent="0.3">
      <c r="A15" s="119" t="s">
        <v>5</v>
      </c>
      <c r="B15" s="120">
        <v>2625</v>
      </c>
      <c r="C15" s="121">
        <f t="shared" si="1"/>
        <v>30.842439196334155</v>
      </c>
      <c r="D15" s="122">
        <v>289</v>
      </c>
      <c r="E15" s="123">
        <f t="shared" si="2"/>
        <v>30.010384215991692</v>
      </c>
      <c r="F15" s="65">
        <v>143</v>
      </c>
      <c r="G15" s="121">
        <f t="shared" si="3"/>
        <v>7.6348104644954615</v>
      </c>
      <c r="H15" s="65">
        <v>178</v>
      </c>
      <c r="I15" s="123">
        <f t="shared" si="4"/>
        <v>27.426810477657938</v>
      </c>
      <c r="J15" s="124">
        <f t="shared" si="5"/>
        <v>3235</v>
      </c>
      <c r="K15" s="121">
        <f t="shared" si="6"/>
        <v>26.967322440813607</v>
      </c>
    </row>
    <row r="16" spans="1:11" ht="14.4" customHeight="1" x14ac:dyDescent="0.3">
      <c r="A16" s="119" t="s">
        <v>6</v>
      </c>
      <c r="B16" s="120">
        <v>1629</v>
      </c>
      <c r="C16" s="121">
        <f t="shared" si="1"/>
        <v>19.139936552696511</v>
      </c>
      <c r="D16" s="122">
        <v>280</v>
      </c>
      <c r="E16" s="123">
        <f t="shared" si="2"/>
        <v>29.075804776739357</v>
      </c>
      <c r="F16" s="65">
        <v>725</v>
      </c>
      <c r="G16" s="121">
        <f t="shared" si="3"/>
        <v>38.707955152162306</v>
      </c>
      <c r="H16" s="65">
        <v>187</v>
      </c>
      <c r="I16" s="123">
        <f t="shared" si="4"/>
        <v>28.8135593220339</v>
      </c>
      <c r="J16" s="124">
        <f t="shared" si="5"/>
        <v>2821</v>
      </c>
      <c r="K16" s="121">
        <f t="shared" si="6"/>
        <v>23.516172057352449</v>
      </c>
    </row>
    <row r="17" spans="1:11" ht="14.4" customHeight="1" thickBot="1" x14ac:dyDescent="0.35">
      <c r="A17" s="125" t="s">
        <v>7</v>
      </c>
      <c r="B17" s="126">
        <v>216</v>
      </c>
      <c r="C17" s="127">
        <f t="shared" si="1"/>
        <v>2.5378921395840677</v>
      </c>
      <c r="D17" s="105">
        <v>131</v>
      </c>
      <c r="E17" s="128">
        <f t="shared" si="2"/>
        <v>13.603322949117342</v>
      </c>
      <c r="F17" s="103">
        <v>949</v>
      </c>
      <c r="G17" s="127">
        <f t="shared" si="3"/>
        <v>50.667378537106245</v>
      </c>
      <c r="H17" s="103">
        <v>67</v>
      </c>
      <c r="I17" s="128">
        <f t="shared" si="4"/>
        <v>10.323574730354391</v>
      </c>
      <c r="J17" s="107">
        <f t="shared" si="5"/>
        <v>1363</v>
      </c>
      <c r="K17" s="127">
        <f t="shared" si="6"/>
        <v>11.362120706902301</v>
      </c>
    </row>
    <row r="18" spans="1:11" ht="14.4" customHeight="1" thickBot="1" x14ac:dyDescent="0.35">
      <c r="A18" s="602" t="s">
        <v>57</v>
      </c>
      <c r="B18" s="603">
        <f>SUM(B21:B26)</f>
        <v>9309</v>
      </c>
      <c r="C18" s="604"/>
      <c r="D18" s="605">
        <f>SUM(D21:D26)</f>
        <v>2277</v>
      </c>
      <c r="E18" s="606"/>
      <c r="F18" s="603">
        <f>SUM(F21:F26)</f>
        <v>5171</v>
      </c>
      <c r="G18" s="608"/>
      <c r="H18" s="603">
        <f>SUM(H21:H26)</f>
        <v>928</v>
      </c>
      <c r="I18" s="609"/>
      <c r="J18" s="603">
        <f>B18+D18+F18+H18</f>
        <v>17685</v>
      </c>
      <c r="K18" s="610"/>
    </row>
    <row r="19" spans="1:11" ht="14.4" customHeight="1" x14ac:dyDescent="0.3">
      <c r="A19" s="97" t="s">
        <v>59</v>
      </c>
      <c r="B19" s="108">
        <v>69</v>
      </c>
      <c r="C19" s="109"/>
      <c r="D19" s="110">
        <v>74</v>
      </c>
      <c r="E19" s="111"/>
      <c r="F19" s="108">
        <v>84</v>
      </c>
      <c r="G19" s="109"/>
      <c r="H19" s="108">
        <v>73</v>
      </c>
      <c r="I19" s="111"/>
      <c r="J19" s="108">
        <v>74</v>
      </c>
      <c r="K19" s="112"/>
    </row>
    <row r="20" spans="1:11" ht="14.4" customHeight="1" x14ac:dyDescent="0.3">
      <c r="A20" s="113" t="s">
        <v>60</v>
      </c>
      <c r="B20" s="114">
        <v>10.86673928888718</v>
      </c>
      <c r="C20" s="115"/>
      <c r="D20" s="116">
        <v>10.17802280763169</v>
      </c>
      <c r="E20" s="117"/>
      <c r="F20" s="114">
        <v>7.6871772358060966</v>
      </c>
      <c r="G20" s="115"/>
      <c r="H20" s="114">
        <v>11.555998617317639</v>
      </c>
      <c r="I20" s="117"/>
      <c r="J20" s="114">
        <v>11.918002411507871</v>
      </c>
      <c r="K20" s="118"/>
    </row>
    <row r="21" spans="1:11" s="129" customFormat="1" ht="14.4" customHeight="1" x14ac:dyDescent="0.3">
      <c r="A21" s="119" t="s">
        <v>2</v>
      </c>
      <c r="B21" s="65">
        <v>202</v>
      </c>
      <c r="C21" s="121">
        <f t="shared" ref="C21:C26" si="7">B21/B$18*100</f>
        <v>2.1699430658502528</v>
      </c>
      <c r="D21" s="122">
        <v>11</v>
      </c>
      <c r="E21" s="123">
        <f t="shared" ref="E21:E26" si="8">D21/D$18*100</f>
        <v>0.48309178743961351</v>
      </c>
      <c r="F21" s="65">
        <v>16</v>
      </c>
      <c r="G21" s="121">
        <f t="shared" ref="G21:G26" si="9">F21/F$18*100</f>
        <v>0.30941790756140009</v>
      </c>
      <c r="H21" s="65">
        <v>12</v>
      </c>
      <c r="I21" s="123">
        <f t="shared" ref="I21:I26" si="10">H21/H$18*100</f>
        <v>1.2931034482758621</v>
      </c>
      <c r="J21" s="124">
        <f t="shared" ref="J21:J26" si="11">B21+D21+F21+H21</f>
        <v>241</v>
      </c>
      <c r="K21" s="121">
        <f t="shared" ref="K21:K26" si="12">J21/J$18*100</f>
        <v>1.3627367825841108</v>
      </c>
    </row>
    <row r="22" spans="1:11" s="129" customFormat="1" ht="14.4" customHeight="1" x14ac:dyDescent="0.3">
      <c r="A22" s="119" t="s">
        <v>3</v>
      </c>
      <c r="B22" s="65">
        <v>742</v>
      </c>
      <c r="C22" s="121">
        <f t="shared" si="7"/>
        <v>7.9707809646578589</v>
      </c>
      <c r="D22" s="122">
        <v>60</v>
      </c>
      <c r="E22" s="123">
        <f t="shared" si="8"/>
        <v>2.6350461133069829</v>
      </c>
      <c r="F22" s="65">
        <v>25</v>
      </c>
      <c r="G22" s="121">
        <f t="shared" si="9"/>
        <v>0.48346548056468774</v>
      </c>
      <c r="H22" s="65">
        <v>47</v>
      </c>
      <c r="I22" s="123">
        <f t="shared" si="10"/>
        <v>5.0646551724137927</v>
      </c>
      <c r="J22" s="124">
        <f t="shared" si="11"/>
        <v>874</v>
      </c>
      <c r="K22" s="121">
        <f t="shared" si="12"/>
        <v>4.9420412779191398</v>
      </c>
    </row>
    <row r="23" spans="1:11" ht="14.4" customHeight="1" x14ac:dyDescent="0.3">
      <c r="A23" s="119" t="s">
        <v>4</v>
      </c>
      <c r="B23" s="65">
        <v>1843</v>
      </c>
      <c r="C23" s="121">
        <f t="shared" si="7"/>
        <v>19.798044902782252</v>
      </c>
      <c r="D23" s="122">
        <v>271</v>
      </c>
      <c r="E23" s="123">
        <f t="shared" si="8"/>
        <v>11.901624945103206</v>
      </c>
      <c r="F23" s="65">
        <v>61</v>
      </c>
      <c r="G23" s="121">
        <f t="shared" si="9"/>
        <v>1.1796557725778378</v>
      </c>
      <c r="H23" s="65">
        <v>142</v>
      </c>
      <c r="I23" s="123">
        <f t="shared" si="10"/>
        <v>15.301724137931034</v>
      </c>
      <c r="J23" s="124">
        <f t="shared" si="11"/>
        <v>2317</v>
      </c>
      <c r="K23" s="121">
        <f t="shared" si="12"/>
        <v>13.101498445009895</v>
      </c>
    </row>
    <row r="24" spans="1:11" ht="14.4" customHeight="1" x14ac:dyDescent="0.3">
      <c r="A24" s="119" t="s">
        <v>5</v>
      </c>
      <c r="B24" s="65">
        <v>3351</v>
      </c>
      <c r="C24" s="121">
        <f t="shared" si="7"/>
        <v>35.99742184982275</v>
      </c>
      <c r="D24" s="122">
        <v>749</v>
      </c>
      <c r="E24" s="123">
        <f t="shared" si="8"/>
        <v>32.894158981115503</v>
      </c>
      <c r="F24" s="65">
        <v>334</v>
      </c>
      <c r="G24" s="121">
        <f t="shared" si="9"/>
        <v>6.4590988203442281</v>
      </c>
      <c r="H24" s="65">
        <v>245</v>
      </c>
      <c r="I24" s="123">
        <f t="shared" si="10"/>
        <v>26.40086206896552</v>
      </c>
      <c r="J24" s="124">
        <f t="shared" si="11"/>
        <v>4679</v>
      </c>
      <c r="K24" s="121">
        <f t="shared" si="12"/>
        <v>26.45744981622844</v>
      </c>
    </row>
    <row r="25" spans="1:11" ht="14.4" customHeight="1" x14ac:dyDescent="0.3">
      <c r="A25" s="119" t="s">
        <v>6</v>
      </c>
      <c r="B25" s="65">
        <v>2698</v>
      </c>
      <c r="C25" s="121">
        <f t="shared" si="7"/>
        <v>28.982704909227628</v>
      </c>
      <c r="D25" s="122">
        <v>793</v>
      </c>
      <c r="E25" s="123">
        <f t="shared" si="8"/>
        <v>34.826526130873958</v>
      </c>
      <c r="F25" s="65">
        <v>2023</v>
      </c>
      <c r="G25" s="121">
        <f t="shared" si="9"/>
        <v>39.122026687294529</v>
      </c>
      <c r="H25" s="65">
        <v>337</v>
      </c>
      <c r="I25" s="123">
        <f t="shared" si="10"/>
        <v>36.314655172413794</v>
      </c>
      <c r="J25" s="124">
        <f t="shared" si="11"/>
        <v>5851</v>
      </c>
      <c r="K25" s="121">
        <f t="shared" si="12"/>
        <v>33.084534916595985</v>
      </c>
    </row>
    <row r="26" spans="1:11" ht="14.4" customHeight="1" thickBot="1" x14ac:dyDescent="0.35">
      <c r="A26" s="130" t="s">
        <v>7</v>
      </c>
      <c r="B26" s="76">
        <v>473</v>
      </c>
      <c r="C26" s="131">
        <f t="shared" si="7"/>
        <v>5.0811043076592544</v>
      </c>
      <c r="D26" s="132">
        <v>393</v>
      </c>
      <c r="E26" s="133">
        <f t="shared" si="8"/>
        <v>17.259552042160738</v>
      </c>
      <c r="F26" s="76">
        <v>2712</v>
      </c>
      <c r="G26" s="131">
        <f t="shared" si="9"/>
        <v>52.446335331657323</v>
      </c>
      <c r="H26" s="76">
        <v>145</v>
      </c>
      <c r="I26" s="133">
        <f t="shared" si="10"/>
        <v>15.625</v>
      </c>
      <c r="J26" s="134">
        <f t="shared" si="11"/>
        <v>3723</v>
      </c>
      <c r="K26" s="131">
        <f t="shared" si="12"/>
        <v>21.051738761662424</v>
      </c>
    </row>
    <row r="27" spans="1:11" ht="14.4" customHeight="1" x14ac:dyDescent="0.3">
      <c r="A27" s="85" t="s">
        <v>53</v>
      </c>
    </row>
  </sheetData>
  <pageMargins left="0.7" right="0.7" top="0.75" bottom="0.75" header="0.3" footer="0.3"/>
  <pageSetup paperSize="9" fitToHeight="0" orientation="landscape" r:id="rId1"/>
  <ignoredErrors>
    <ignoredError sqref="J6:J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2B24"/>
    <pageSetUpPr fitToPage="1"/>
  </sheetPr>
  <dimension ref="A1:K15"/>
  <sheetViews>
    <sheetView zoomScaleNormal="100" workbookViewId="0"/>
  </sheetViews>
  <sheetFormatPr defaultColWidth="9.109375" defaultRowHeight="13.8" x14ac:dyDescent="0.3"/>
  <cols>
    <col min="1" max="1" width="45.44140625" style="26" customWidth="1"/>
    <col min="2" max="2" width="8.6640625" style="26" customWidth="1"/>
    <col min="3" max="3" width="8.6640625" style="27" customWidth="1"/>
    <col min="4" max="4" width="8.6640625" style="86" customWidth="1"/>
    <col min="5" max="5" width="8.6640625" style="27" customWidth="1"/>
    <col min="6" max="6" width="8.6640625" style="26" customWidth="1"/>
    <col min="7" max="7" width="8.6640625" style="27" customWidth="1"/>
    <col min="8" max="8" width="8.6640625" style="86" customWidth="1"/>
    <col min="9" max="11" width="8.6640625" style="26" customWidth="1"/>
    <col min="12" max="14" width="9.109375" style="26" customWidth="1"/>
    <col min="15" max="16384" width="9.109375" style="26"/>
  </cols>
  <sheetData>
    <row r="1" spans="1:11" ht="14.4" customHeight="1" thickBot="1" x14ac:dyDescent="0.35">
      <c r="A1" s="572" t="s">
        <v>61</v>
      </c>
      <c r="B1" s="135"/>
      <c r="C1" s="135"/>
      <c r="D1" s="135"/>
      <c r="E1" s="135"/>
      <c r="F1" s="135"/>
      <c r="G1" s="135"/>
      <c r="H1" s="135"/>
      <c r="I1" s="135"/>
      <c r="J1" s="88"/>
      <c r="K1" s="88"/>
    </row>
    <row r="2" spans="1:11" ht="14.4" customHeight="1" thickBot="1" x14ac:dyDescent="0.35">
      <c r="A2" s="31"/>
      <c r="B2" s="32" t="s">
        <v>34</v>
      </c>
      <c r="C2" s="33"/>
      <c r="D2" s="34"/>
      <c r="E2" s="35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40"/>
      <c r="B3" s="737" t="s">
        <v>45</v>
      </c>
      <c r="C3" s="784"/>
      <c r="D3" s="785" t="s">
        <v>46</v>
      </c>
      <c r="E3" s="42"/>
      <c r="F3" s="742"/>
      <c r="G3" s="741"/>
      <c r="H3" s="738"/>
      <c r="I3" s="739"/>
      <c r="J3" s="740"/>
      <c r="K3" s="740"/>
    </row>
    <row r="4" spans="1:11" ht="14.4" customHeight="1" thickBot="1" x14ac:dyDescent="0.35">
      <c r="A4" s="90"/>
      <c r="B4" s="91" t="s">
        <v>0</v>
      </c>
      <c r="C4" s="136" t="s">
        <v>1</v>
      </c>
      <c r="D4" s="137" t="s">
        <v>0</v>
      </c>
      <c r="E4" s="138" t="s">
        <v>1</v>
      </c>
      <c r="F4" s="91" t="s">
        <v>0</v>
      </c>
      <c r="G4" s="94" t="s">
        <v>1</v>
      </c>
      <c r="H4" s="91" t="s">
        <v>0</v>
      </c>
      <c r="I4" s="95" t="s">
        <v>1</v>
      </c>
      <c r="J4" s="52" t="s">
        <v>0</v>
      </c>
      <c r="K4" s="53" t="s">
        <v>1</v>
      </c>
    </row>
    <row r="5" spans="1:11" ht="14.4" customHeight="1" thickBot="1" x14ac:dyDescent="0.35">
      <c r="A5" s="611" t="s">
        <v>62</v>
      </c>
      <c r="B5" s="589">
        <f>SUM(B6:B8)</f>
        <v>17820</v>
      </c>
      <c r="C5" s="612"/>
      <c r="D5" s="613">
        <f>SUM(D6:D8)</f>
        <v>3240</v>
      </c>
      <c r="E5" s="614"/>
      <c r="F5" s="589">
        <f>SUM(F6:F8)</f>
        <v>7044</v>
      </c>
      <c r="G5" s="615"/>
      <c r="H5" s="589">
        <f>SUM(H6:H8)</f>
        <v>1577</v>
      </c>
      <c r="I5" s="615"/>
      <c r="J5" s="616">
        <f>B5+D5+F5+H5</f>
        <v>29681</v>
      </c>
      <c r="K5" s="614"/>
    </row>
    <row r="6" spans="1:11" ht="14.4" customHeight="1" x14ac:dyDescent="0.3">
      <c r="A6" s="139" t="s">
        <v>63</v>
      </c>
      <c r="B6" s="55">
        <v>9359</v>
      </c>
      <c r="C6" s="140">
        <f>B6/B$5*100</f>
        <v>52.519640852974177</v>
      </c>
      <c r="D6" s="57">
        <v>1650</v>
      </c>
      <c r="E6" s="141">
        <f>D6/D$5*100</f>
        <v>50.925925925925931</v>
      </c>
      <c r="F6" s="55">
        <v>3578</v>
      </c>
      <c r="G6" s="142">
        <f>F6/F$5*100</f>
        <v>50.795002839295854</v>
      </c>
      <c r="H6" s="55">
        <v>833</v>
      </c>
      <c r="I6" s="142">
        <f>H6/H$5*100</f>
        <v>52.82181357006975</v>
      </c>
      <c r="J6" s="143">
        <f t="shared" ref="J6:J14" si="0">B6+D6+F6+H6</f>
        <v>15420</v>
      </c>
      <c r="K6" s="141">
        <f>J6/J$5*100</f>
        <v>51.952427478858532</v>
      </c>
    </row>
    <row r="7" spans="1:11" ht="14.4" customHeight="1" x14ac:dyDescent="0.3">
      <c r="A7" s="144" t="s">
        <v>64</v>
      </c>
      <c r="B7" s="65">
        <v>7764</v>
      </c>
      <c r="C7" s="145">
        <f>B7/B$5*100</f>
        <v>43.569023569023571</v>
      </c>
      <c r="D7" s="67">
        <v>1572</v>
      </c>
      <c r="E7" s="146">
        <f>D7/D$5*100</f>
        <v>48.518518518518519</v>
      </c>
      <c r="F7" s="65">
        <v>3425</v>
      </c>
      <c r="G7" s="123">
        <f>F7/F$5*100</f>
        <v>48.622941510505399</v>
      </c>
      <c r="H7" s="65">
        <v>729</v>
      </c>
      <c r="I7" s="123">
        <f>H7/H$5*100</f>
        <v>46.227013316423587</v>
      </c>
      <c r="J7" s="147">
        <f t="shared" si="0"/>
        <v>13490</v>
      </c>
      <c r="K7" s="146">
        <f>J7/J$5*100</f>
        <v>45.44995114719854</v>
      </c>
    </row>
    <row r="8" spans="1:11" ht="14.4" customHeight="1" thickBot="1" x14ac:dyDescent="0.35">
      <c r="A8" s="102" t="s">
        <v>65</v>
      </c>
      <c r="B8" s="103">
        <v>697</v>
      </c>
      <c r="C8" s="148">
        <f>B8/B$5*100</f>
        <v>3.9113355780022445</v>
      </c>
      <c r="D8" s="149">
        <v>18</v>
      </c>
      <c r="E8" s="150">
        <f>D8/D$5*100</f>
        <v>0.55555555555555558</v>
      </c>
      <c r="F8" s="103">
        <v>41</v>
      </c>
      <c r="G8" s="128">
        <f>F8/F$5*100</f>
        <v>0.58205565019875072</v>
      </c>
      <c r="H8" s="103">
        <v>15</v>
      </c>
      <c r="I8" s="128">
        <f>H8/H$5*100</f>
        <v>0.95117311350665823</v>
      </c>
      <c r="J8" s="151">
        <f t="shared" si="0"/>
        <v>771</v>
      </c>
      <c r="K8" s="150">
        <f>J8/J$5*100</f>
        <v>2.5976213739429266</v>
      </c>
    </row>
    <row r="9" spans="1:11" ht="14.4" customHeight="1" thickBot="1" x14ac:dyDescent="0.35">
      <c r="A9" s="611" t="s">
        <v>66</v>
      </c>
      <c r="B9" s="589">
        <f>SUM(B10:B14)</f>
        <v>17820</v>
      </c>
      <c r="C9" s="612"/>
      <c r="D9" s="613">
        <f>SUM(D10:D14)</f>
        <v>3240</v>
      </c>
      <c r="E9" s="614"/>
      <c r="F9" s="589">
        <f>SUM(F10:F14)</f>
        <v>7044</v>
      </c>
      <c r="G9" s="615"/>
      <c r="H9" s="589">
        <f>SUM(H10:H14)</f>
        <v>1577</v>
      </c>
      <c r="I9" s="615"/>
      <c r="J9" s="589">
        <f t="shared" si="0"/>
        <v>29681</v>
      </c>
      <c r="K9" s="617"/>
    </row>
    <row r="10" spans="1:11" ht="14.4" customHeight="1" x14ac:dyDescent="0.3">
      <c r="A10" s="139" t="s">
        <v>67</v>
      </c>
      <c r="B10" s="55">
        <v>3394</v>
      </c>
      <c r="C10" s="140">
        <f>B10/B$9*100</f>
        <v>19.046015712682379</v>
      </c>
      <c r="D10" s="57">
        <v>188</v>
      </c>
      <c r="E10" s="141">
        <f>D10/D$9*100</f>
        <v>5.8024691358024691</v>
      </c>
      <c r="F10" s="55">
        <v>585</v>
      </c>
      <c r="G10" s="142">
        <f>F10/F$9*100</f>
        <v>8.3049403747870532</v>
      </c>
      <c r="H10" s="55">
        <v>122</v>
      </c>
      <c r="I10" s="142">
        <f>H10/H$9*100</f>
        <v>7.7362079898541536</v>
      </c>
      <c r="J10" s="143">
        <f t="shared" si="0"/>
        <v>4289</v>
      </c>
      <c r="K10" s="141">
        <f>J10/J$9*100</f>
        <v>14.450321754657864</v>
      </c>
    </row>
    <row r="11" spans="1:11" ht="14.4" customHeight="1" x14ac:dyDescent="0.3">
      <c r="A11" s="144" t="s">
        <v>68</v>
      </c>
      <c r="B11" s="65">
        <v>1918</v>
      </c>
      <c r="C11" s="145">
        <f>B11/B$9*100</f>
        <v>10.763187429854097</v>
      </c>
      <c r="D11" s="67">
        <v>537</v>
      </c>
      <c r="E11" s="146">
        <f>D11/D$9*100</f>
        <v>16.574074074074076</v>
      </c>
      <c r="F11" s="65">
        <v>1673</v>
      </c>
      <c r="G11" s="123">
        <f>F11/F$9*100</f>
        <v>23.750709823963657</v>
      </c>
      <c r="H11" s="65">
        <v>220</v>
      </c>
      <c r="I11" s="123">
        <f>H11/H$9*100</f>
        <v>13.950538998097652</v>
      </c>
      <c r="J11" s="147">
        <f t="shared" si="0"/>
        <v>4348</v>
      </c>
      <c r="K11" s="146">
        <f>J11/J$9*100</f>
        <v>14.649102119200835</v>
      </c>
    </row>
    <row r="12" spans="1:11" ht="14.4" customHeight="1" x14ac:dyDescent="0.3">
      <c r="A12" s="144" t="s">
        <v>69</v>
      </c>
      <c r="B12" s="65">
        <v>2750</v>
      </c>
      <c r="C12" s="145">
        <f>B12/B$9*100</f>
        <v>15.432098765432098</v>
      </c>
      <c r="D12" s="67">
        <v>1000</v>
      </c>
      <c r="E12" s="146">
        <f>D12/D$9*100</f>
        <v>30.864197530864196</v>
      </c>
      <c r="F12" s="65">
        <v>2199</v>
      </c>
      <c r="G12" s="123">
        <f>F12/F$9*100</f>
        <v>31.218057921635435</v>
      </c>
      <c r="H12" s="65">
        <v>314</v>
      </c>
      <c r="I12" s="123">
        <f>H12/H$9*100</f>
        <v>19.911223842739378</v>
      </c>
      <c r="J12" s="147">
        <f t="shared" si="0"/>
        <v>6263</v>
      </c>
      <c r="K12" s="146">
        <f>J12/J$9*100</f>
        <v>21.101041070044811</v>
      </c>
    </row>
    <row r="13" spans="1:11" ht="14.4" customHeight="1" x14ac:dyDescent="0.3">
      <c r="A13" s="144" t="s">
        <v>70</v>
      </c>
      <c r="B13" s="65">
        <v>9384</v>
      </c>
      <c r="C13" s="145">
        <f>B13/B$9*100</f>
        <v>52.659932659932664</v>
      </c>
      <c r="D13" s="67">
        <v>1475</v>
      </c>
      <c r="E13" s="146">
        <f>D13/D$9*100</f>
        <v>45.524691358024697</v>
      </c>
      <c r="F13" s="65">
        <v>2517</v>
      </c>
      <c r="G13" s="123">
        <f>F13/F$9*100</f>
        <v>35.732538330494037</v>
      </c>
      <c r="H13" s="65">
        <v>903</v>
      </c>
      <c r="I13" s="123">
        <f>H13/H$9*100</f>
        <v>57.260621433100823</v>
      </c>
      <c r="J13" s="147">
        <f t="shared" si="0"/>
        <v>14279</v>
      </c>
      <c r="K13" s="146">
        <f>J13/J$9*100</f>
        <v>48.108217378120685</v>
      </c>
    </row>
    <row r="14" spans="1:11" ht="14.4" customHeight="1" thickBot="1" x14ac:dyDescent="0.35">
      <c r="A14" s="152" t="s">
        <v>71</v>
      </c>
      <c r="B14" s="76">
        <v>374</v>
      </c>
      <c r="C14" s="153">
        <f>B14/B$9*100</f>
        <v>2.0987654320987654</v>
      </c>
      <c r="D14" s="78">
        <v>40</v>
      </c>
      <c r="E14" s="154">
        <f>D14/D$9*100</f>
        <v>1.2345679012345678</v>
      </c>
      <c r="F14" s="76">
        <v>70</v>
      </c>
      <c r="G14" s="133">
        <f>F14/F$9*100</f>
        <v>0.99375354911981839</v>
      </c>
      <c r="H14" s="76">
        <v>18</v>
      </c>
      <c r="I14" s="133">
        <f>H14/H$9*100</f>
        <v>1.14140773620799</v>
      </c>
      <c r="J14" s="155">
        <f t="shared" si="0"/>
        <v>502</v>
      </c>
      <c r="K14" s="154">
        <f>J14/J$9*100</f>
        <v>1.6913176779758095</v>
      </c>
    </row>
    <row r="15" spans="1:11" ht="14.4" customHeight="1" x14ac:dyDescent="0.3">
      <c r="A15" s="85" t="s">
        <v>53</v>
      </c>
      <c r="B15" s="156"/>
      <c r="C15" s="157"/>
      <c r="D15" s="156"/>
      <c r="E15" s="157"/>
      <c r="F15" s="157"/>
      <c r="G15" s="157"/>
      <c r="H15" s="158"/>
      <c r="I15" s="159"/>
    </row>
  </sheetData>
  <pageMargins left="0.7" right="0.7" top="0.75" bottom="0.75" header="0.3" footer="0.3"/>
  <pageSetup paperSize="9" fitToHeight="0" orientation="landscape" r:id="rId1"/>
  <ignoredErrors>
    <ignoredError sqref="J6:J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2B24"/>
    <pageSetUpPr fitToPage="1"/>
  </sheetPr>
  <dimension ref="A1:L22"/>
  <sheetViews>
    <sheetView zoomScaleNormal="100" workbookViewId="0"/>
  </sheetViews>
  <sheetFormatPr defaultColWidth="9.109375" defaultRowHeight="14.4" customHeight="1" x14ac:dyDescent="0.3"/>
  <cols>
    <col min="1" max="1" width="43.6640625" style="26" customWidth="1"/>
    <col min="2" max="2" width="8.6640625" style="26" customWidth="1"/>
    <col min="3" max="3" width="8.6640625" style="27" customWidth="1"/>
    <col min="4" max="4" width="8.6640625" style="86" customWidth="1"/>
    <col min="5" max="5" width="8.6640625" style="27" customWidth="1"/>
    <col min="6" max="6" width="8.6640625" style="26" customWidth="1"/>
    <col min="7" max="7" width="8.6640625" style="27" customWidth="1"/>
    <col min="8" max="8" width="8.6640625" style="86" customWidth="1"/>
    <col min="9" max="9" width="8.6640625" style="26" customWidth="1"/>
    <col min="10" max="14" width="9.109375" style="26" customWidth="1"/>
    <col min="15" max="16384" width="9.109375" style="26"/>
  </cols>
  <sheetData>
    <row r="1" spans="1:12" ht="14.4" customHeight="1" thickBot="1" x14ac:dyDescent="0.35">
      <c r="A1" s="574" t="s">
        <v>72</v>
      </c>
      <c r="B1" s="135"/>
      <c r="C1" s="135"/>
      <c r="D1" s="135"/>
      <c r="E1" s="135"/>
      <c r="F1" s="135"/>
      <c r="G1" s="135"/>
      <c r="H1" s="135"/>
      <c r="I1" s="135"/>
    </row>
    <row r="2" spans="1:12" ht="14.4" customHeight="1" thickBot="1" x14ac:dyDescent="0.35">
      <c r="A2" s="31"/>
      <c r="B2" s="32" t="s">
        <v>34</v>
      </c>
      <c r="C2" s="33"/>
      <c r="D2" s="34"/>
      <c r="E2" s="35"/>
      <c r="F2" s="313" t="s">
        <v>37</v>
      </c>
      <c r="G2" s="266"/>
      <c r="H2" s="37" t="s">
        <v>48</v>
      </c>
      <c r="I2" s="39"/>
    </row>
    <row r="3" spans="1:12" ht="14.4" customHeight="1" thickBot="1" x14ac:dyDescent="0.35">
      <c r="A3" s="40"/>
      <c r="B3" s="737" t="s">
        <v>45</v>
      </c>
      <c r="C3" s="784"/>
      <c r="D3" s="785" t="s">
        <v>46</v>
      </c>
      <c r="E3" s="42"/>
      <c r="F3" s="742"/>
      <c r="G3" s="786"/>
      <c r="H3" s="787"/>
      <c r="I3" s="740"/>
    </row>
    <row r="4" spans="1:12" ht="14.4" customHeight="1" thickBot="1" x14ac:dyDescent="0.35">
      <c r="A4" s="43"/>
      <c r="B4" s="91" t="s">
        <v>0</v>
      </c>
      <c r="C4" s="136" t="s">
        <v>1</v>
      </c>
      <c r="D4" s="137" t="s">
        <v>0</v>
      </c>
      <c r="E4" s="163" t="s">
        <v>1</v>
      </c>
      <c r="F4" s="164" t="s">
        <v>0</v>
      </c>
      <c r="G4" s="788" t="s">
        <v>1</v>
      </c>
      <c r="H4" s="789" t="s">
        <v>0</v>
      </c>
      <c r="I4" s="165" t="s">
        <v>1</v>
      </c>
    </row>
    <row r="5" spans="1:12" ht="14.4" customHeight="1" thickBot="1" x14ac:dyDescent="0.35">
      <c r="A5" s="602" t="s">
        <v>73</v>
      </c>
      <c r="B5" s="603">
        <f>SUM(B6:B16)</f>
        <v>17820</v>
      </c>
      <c r="C5" s="618"/>
      <c r="D5" s="619">
        <f>SUM(D6:D16)</f>
        <v>3240</v>
      </c>
      <c r="E5" s="620"/>
      <c r="F5" s="621">
        <f>SUM(F6:F16)</f>
        <v>7044</v>
      </c>
      <c r="G5" s="790"/>
      <c r="H5" s="791">
        <f t="shared" ref="H5:H16" si="0">F5+B5+D5</f>
        <v>28104</v>
      </c>
      <c r="I5" s="622"/>
    </row>
    <row r="6" spans="1:12" ht="14.4" customHeight="1" x14ac:dyDescent="0.3">
      <c r="A6" s="97" t="s">
        <v>74</v>
      </c>
      <c r="B6" s="55">
        <v>15698</v>
      </c>
      <c r="C6" s="140">
        <f>B6/B$5*100</f>
        <v>88.092031425364752</v>
      </c>
      <c r="D6" s="57">
        <v>0</v>
      </c>
      <c r="E6" s="166">
        <f t="shared" ref="E6:E12" si="1">D6/D$5*100</f>
        <v>0</v>
      </c>
      <c r="F6" s="59">
        <v>150</v>
      </c>
      <c r="G6" s="792">
        <f t="shared" ref="G6:G16" si="2">F6/F$5*100</f>
        <v>2.1294718909710393</v>
      </c>
      <c r="H6" s="793">
        <f t="shared" si="0"/>
        <v>15848</v>
      </c>
      <c r="I6" s="167">
        <f>H6/H$5*100</f>
        <v>56.390549387987477</v>
      </c>
      <c r="L6" s="168"/>
    </row>
    <row r="7" spans="1:12" ht="14.4" customHeight="1" x14ac:dyDescent="0.3">
      <c r="A7" s="113" t="s">
        <v>75</v>
      </c>
      <c r="B7" s="65">
        <v>323</v>
      </c>
      <c r="C7" s="145">
        <f t="shared" ref="C7:C16" si="3">B7/B$5*100</f>
        <v>1.8125701459034793</v>
      </c>
      <c r="D7" s="67">
        <v>0</v>
      </c>
      <c r="E7" s="169">
        <f t="shared" si="1"/>
        <v>0</v>
      </c>
      <c r="F7" s="69">
        <v>41</v>
      </c>
      <c r="G7" s="794">
        <f t="shared" si="2"/>
        <v>0.58205565019875072</v>
      </c>
      <c r="H7" s="795">
        <f t="shared" si="0"/>
        <v>364</v>
      </c>
      <c r="I7" s="170">
        <f t="shared" ref="I7:I16" si="4">H7/H$5*100</f>
        <v>1.2951892968972387</v>
      </c>
    </row>
    <row r="8" spans="1:12" ht="14.4" customHeight="1" x14ac:dyDescent="0.3">
      <c r="A8" s="113" t="s">
        <v>76</v>
      </c>
      <c r="B8" s="65">
        <v>41</v>
      </c>
      <c r="C8" s="145">
        <f t="shared" si="3"/>
        <v>0.23007856341189675</v>
      </c>
      <c r="D8" s="67">
        <v>0</v>
      </c>
      <c r="E8" s="169">
        <f t="shared" si="1"/>
        <v>0</v>
      </c>
      <c r="F8" s="69">
        <v>0</v>
      </c>
      <c r="G8" s="794">
        <f t="shared" si="2"/>
        <v>0</v>
      </c>
      <c r="H8" s="795">
        <f t="shared" si="0"/>
        <v>41</v>
      </c>
      <c r="I8" s="170">
        <f t="shared" si="4"/>
        <v>0.14588670651864505</v>
      </c>
    </row>
    <row r="9" spans="1:12" ht="14.4" customHeight="1" x14ac:dyDescent="0.3">
      <c r="A9" s="113" t="s">
        <v>77</v>
      </c>
      <c r="B9" s="65">
        <v>37</v>
      </c>
      <c r="C9" s="145">
        <f t="shared" si="3"/>
        <v>0.20763187429854094</v>
      </c>
      <c r="D9" s="67">
        <v>0</v>
      </c>
      <c r="E9" s="169">
        <f t="shared" si="1"/>
        <v>0</v>
      </c>
      <c r="F9" s="69">
        <v>42</v>
      </c>
      <c r="G9" s="794">
        <f t="shared" si="2"/>
        <v>0.59625212947189099</v>
      </c>
      <c r="H9" s="795">
        <f t="shared" si="0"/>
        <v>79</v>
      </c>
      <c r="I9" s="170">
        <f t="shared" si="4"/>
        <v>0.2810987759749502</v>
      </c>
    </row>
    <row r="10" spans="1:12" ht="14.4" customHeight="1" x14ac:dyDescent="0.3">
      <c r="A10" s="113" t="s">
        <v>78</v>
      </c>
      <c r="B10" s="65">
        <v>993</v>
      </c>
      <c r="C10" s="145">
        <f t="shared" si="3"/>
        <v>5.5723905723905727</v>
      </c>
      <c r="D10" s="67">
        <v>0</v>
      </c>
      <c r="E10" s="169">
        <f t="shared" si="1"/>
        <v>0</v>
      </c>
      <c r="F10" s="69">
        <v>19</v>
      </c>
      <c r="G10" s="794">
        <f t="shared" si="2"/>
        <v>0.26973310618966495</v>
      </c>
      <c r="H10" s="795">
        <f t="shared" si="0"/>
        <v>1012</v>
      </c>
      <c r="I10" s="170">
        <f t="shared" si="4"/>
        <v>3.6009109023626529</v>
      </c>
    </row>
    <row r="11" spans="1:12" ht="14.4" customHeight="1" x14ac:dyDescent="0.3">
      <c r="A11" s="113" t="s">
        <v>79</v>
      </c>
      <c r="B11" s="65">
        <v>346</v>
      </c>
      <c r="C11" s="145">
        <f t="shared" si="3"/>
        <v>1.941638608305275</v>
      </c>
      <c r="D11" s="67">
        <v>0</v>
      </c>
      <c r="E11" s="169">
        <f t="shared" si="1"/>
        <v>0</v>
      </c>
      <c r="F11" s="69">
        <v>5</v>
      </c>
      <c r="G11" s="794">
        <f t="shared" si="2"/>
        <v>7.0982396365701306E-2</v>
      </c>
      <c r="H11" s="795">
        <f t="shared" si="0"/>
        <v>351</v>
      </c>
      <c r="I11" s="170">
        <f t="shared" si="4"/>
        <v>1.248932536293766</v>
      </c>
    </row>
    <row r="12" spans="1:12" ht="14.4" customHeight="1" x14ac:dyDescent="0.3">
      <c r="A12" s="113" t="s">
        <v>80</v>
      </c>
      <c r="B12" s="65">
        <v>43</v>
      </c>
      <c r="C12" s="145">
        <f t="shared" si="3"/>
        <v>0.24130190796857465</v>
      </c>
      <c r="D12" s="67">
        <v>0</v>
      </c>
      <c r="E12" s="169">
        <f t="shared" si="1"/>
        <v>0</v>
      </c>
      <c r="F12" s="69">
        <v>6</v>
      </c>
      <c r="G12" s="794">
        <f t="shared" si="2"/>
        <v>8.5178875638841564E-2</v>
      </c>
      <c r="H12" s="795">
        <f t="shared" si="0"/>
        <v>49</v>
      </c>
      <c r="I12" s="170">
        <f t="shared" si="4"/>
        <v>0.17435240535155139</v>
      </c>
    </row>
    <row r="13" spans="1:12" ht="14.4" customHeight="1" x14ac:dyDescent="0.3">
      <c r="A13" s="113" t="s">
        <v>81</v>
      </c>
      <c r="B13" s="65">
        <v>0</v>
      </c>
      <c r="C13" s="145">
        <f t="shared" si="3"/>
        <v>0</v>
      </c>
      <c r="D13" s="67">
        <v>3240</v>
      </c>
      <c r="E13" s="169">
        <f>D13/D$5*100</f>
        <v>100</v>
      </c>
      <c r="F13" s="69">
        <v>6709</v>
      </c>
      <c r="G13" s="794">
        <f t="shared" si="2"/>
        <v>95.244179443498012</v>
      </c>
      <c r="H13" s="795">
        <f t="shared" si="0"/>
        <v>9949</v>
      </c>
      <c r="I13" s="170">
        <f t="shared" si="4"/>
        <v>35.400654711073159</v>
      </c>
    </row>
    <row r="14" spans="1:12" ht="14.4" customHeight="1" x14ac:dyDescent="0.3">
      <c r="A14" s="113" t="s">
        <v>82</v>
      </c>
      <c r="B14" s="65">
        <v>7</v>
      </c>
      <c r="C14" s="145">
        <f t="shared" si="3"/>
        <v>3.9281705948372617E-2</v>
      </c>
      <c r="D14" s="67">
        <v>0</v>
      </c>
      <c r="E14" s="169">
        <f t="shared" ref="E14:E16" si="5">D14/D$5*100</f>
        <v>0</v>
      </c>
      <c r="F14" s="69">
        <v>0</v>
      </c>
      <c r="G14" s="794">
        <f t="shared" si="2"/>
        <v>0</v>
      </c>
      <c r="H14" s="795">
        <f t="shared" si="0"/>
        <v>7</v>
      </c>
      <c r="I14" s="170">
        <f t="shared" si="4"/>
        <v>2.4907486478793057E-2</v>
      </c>
    </row>
    <row r="15" spans="1:12" ht="14.4" customHeight="1" x14ac:dyDescent="0.3">
      <c r="A15" s="113" t="s">
        <v>83</v>
      </c>
      <c r="B15" s="65">
        <v>33</v>
      </c>
      <c r="C15" s="145">
        <f t="shared" si="3"/>
        <v>0.1851851851851852</v>
      </c>
      <c r="D15" s="67">
        <v>0</v>
      </c>
      <c r="E15" s="169">
        <f t="shared" si="5"/>
        <v>0</v>
      </c>
      <c r="F15" s="69">
        <v>14</v>
      </c>
      <c r="G15" s="794">
        <f t="shared" si="2"/>
        <v>0.19875070982396364</v>
      </c>
      <c r="H15" s="795">
        <f t="shared" si="0"/>
        <v>47</v>
      </c>
      <c r="I15" s="170">
        <f t="shared" si="4"/>
        <v>0.16723598064332479</v>
      </c>
    </row>
    <row r="16" spans="1:12" ht="14.4" customHeight="1" thickBot="1" x14ac:dyDescent="0.35">
      <c r="A16" s="102" t="s">
        <v>71</v>
      </c>
      <c r="B16" s="103">
        <v>299</v>
      </c>
      <c r="C16" s="148">
        <f t="shared" si="3"/>
        <v>1.6778900112233444</v>
      </c>
      <c r="D16" s="149">
        <v>0</v>
      </c>
      <c r="E16" s="171">
        <f t="shared" si="5"/>
        <v>0</v>
      </c>
      <c r="F16" s="172">
        <v>58</v>
      </c>
      <c r="G16" s="796">
        <f t="shared" si="2"/>
        <v>0.82339579784213512</v>
      </c>
      <c r="H16" s="797">
        <f t="shared" si="0"/>
        <v>357</v>
      </c>
      <c r="I16" s="173">
        <f t="shared" si="4"/>
        <v>1.2702818104184457</v>
      </c>
    </row>
    <row r="17" spans="1:9" ht="14.4" customHeight="1" thickBot="1" x14ac:dyDescent="0.35">
      <c r="A17" s="602" t="s">
        <v>84</v>
      </c>
      <c r="B17" s="603">
        <f>SUM(B18:B22)</f>
        <v>17820</v>
      </c>
      <c r="C17" s="623"/>
      <c r="D17" s="619">
        <f>SUM(D18:D22)</f>
        <v>3240</v>
      </c>
      <c r="E17" s="624"/>
      <c r="F17" s="621">
        <f>SUM(F18:F22)</f>
        <v>7044</v>
      </c>
      <c r="G17" s="798"/>
      <c r="H17" s="791">
        <f>F17+B17+D17</f>
        <v>28104</v>
      </c>
      <c r="I17" s="625"/>
    </row>
    <row r="18" spans="1:9" ht="14.4" customHeight="1" x14ac:dyDescent="0.3">
      <c r="A18" s="97" t="s">
        <v>85</v>
      </c>
      <c r="B18" s="55">
        <v>16606</v>
      </c>
      <c r="C18" s="174">
        <f t="shared" ref="C18:C22" si="6">B18/B$17*100</f>
        <v>93.187429854096521</v>
      </c>
      <c r="D18" s="57">
        <v>3040</v>
      </c>
      <c r="E18" s="175">
        <f t="shared" ref="E18:E22" si="7">D18/D$17*100</f>
        <v>93.827160493827151</v>
      </c>
      <c r="F18" s="59">
        <v>6367</v>
      </c>
      <c r="G18" s="799">
        <f t="shared" ref="G18:G22" si="8">F18/F$17*100</f>
        <v>90.38898353208404</v>
      </c>
      <c r="H18" s="793">
        <f t="shared" ref="H18:H22" si="9">F18+B18+D18</f>
        <v>26013</v>
      </c>
      <c r="I18" s="176">
        <f t="shared" ref="I18:I22" si="10">H18/H$17*100</f>
        <v>92.55977796754911</v>
      </c>
    </row>
    <row r="19" spans="1:9" ht="14.4" customHeight="1" x14ac:dyDescent="0.3">
      <c r="A19" s="113" t="s">
        <v>86</v>
      </c>
      <c r="B19" s="65">
        <v>278</v>
      </c>
      <c r="C19" s="177">
        <f t="shared" si="6"/>
        <v>1.5600448933782267</v>
      </c>
      <c r="D19" s="67">
        <v>25</v>
      </c>
      <c r="E19" s="178">
        <f t="shared" si="7"/>
        <v>0.77160493827160492</v>
      </c>
      <c r="F19" s="69">
        <v>39</v>
      </c>
      <c r="G19" s="800">
        <f t="shared" si="8"/>
        <v>0.55366269165247017</v>
      </c>
      <c r="H19" s="795">
        <f t="shared" si="9"/>
        <v>342</v>
      </c>
      <c r="I19" s="179">
        <f t="shared" si="10"/>
        <v>1.2169086251067465</v>
      </c>
    </row>
    <row r="20" spans="1:9" ht="14.4" customHeight="1" x14ac:dyDescent="0.3">
      <c r="A20" s="113" t="s">
        <v>87</v>
      </c>
      <c r="B20" s="65">
        <v>48</v>
      </c>
      <c r="C20" s="177">
        <f t="shared" si="6"/>
        <v>0.26936026936026936</v>
      </c>
      <c r="D20" s="67">
        <v>0</v>
      </c>
      <c r="E20" s="178">
        <f t="shared" si="7"/>
        <v>0</v>
      </c>
      <c r="F20" s="69">
        <v>0</v>
      </c>
      <c r="G20" s="800">
        <f t="shared" si="8"/>
        <v>0</v>
      </c>
      <c r="H20" s="795">
        <f t="shared" si="9"/>
        <v>48</v>
      </c>
      <c r="I20" s="179">
        <f t="shared" si="10"/>
        <v>0.17079419299743809</v>
      </c>
    </row>
    <row r="21" spans="1:9" ht="14.4" customHeight="1" x14ac:dyDescent="0.3">
      <c r="A21" s="113" t="s">
        <v>88</v>
      </c>
      <c r="B21" s="65">
        <v>2</v>
      </c>
      <c r="C21" s="177">
        <f t="shared" si="6"/>
        <v>1.1223344556677891E-2</v>
      </c>
      <c r="D21" s="67">
        <v>1</v>
      </c>
      <c r="E21" s="178">
        <f t="shared" si="7"/>
        <v>3.0864197530864196E-2</v>
      </c>
      <c r="F21" s="69">
        <v>0</v>
      </c>
      <c r="G21" s="800">
        <f t="shared" si="8"/>
        <v>0</v>
      </c>
      <c r="H21" s="795">
        <f t="shared" si="9"/>
        <v>3</v>
      </c>
      <c r="I21" s="179">
        <f t="shared" si="10"/>
        <v>1.067463706233988E-2</v>
      </c>
    </row>
    <row r="22" spans="1:9" ht="14.4" customHeight="1" thickBot="1" x14ac:dyDescent="0.35">
      <c r="A22" s="180" t="s">
        <v>71</v>
      </c>
      <c r="B22" s="76">
        <v>886</v>
      </c>
      <c r="C22" s="181">
        <f t="shared" si="6"/>
        <v>4.9719416386083051</v>
      </c>
      <c r="D22" s="78">
        <v>174</v>
      </c>
      <c r="E22" s="182">
        <f t="shared" si="7"/>
        <v>5.3703703703703702</v>
      </c>
      <c r="F22" s="80">
        <v>638</v>
      </c>
      <c r="G22" s="801">
        <f t="shared" si="8"/>
        <v>9.0573537762634864</v>
      </c>
      <c r="H22" s="802">
        <f t="shared" si="9"/>
        <v>1698</v>
      </c>
      <c r="I22" s="183">
        <f t="shared" si="10"/>
        <v>6.0418445772843725</v>
      </c>
    </row>
  </sheetData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2B24"/>
    <pageSetUpPr fitToPage="1"/>
  </sheetPr>
  <dimension ref="A1:C28"/>
  <sheetViews>
    <sheetView zoomScaleNormal="100" workbookViewId="0"/>
  </sheetViews>
  <sheetFormatPr defaultColWidth="9.109375" defaultRowHeight="14.4" customHeight="1" x14ac:dyDescent="0.3"/>
  <cols>
    <col min="1" max="1" width="36.88671875" style="26" customWidth="1"/>
    <col min="2" max="2" width="8.6640625" style="26" customWidth="1"/>
    <col min="3" max="3" width="8.6640625" style="27" customWidth="1"/>
    <col min="4" max="16384" width="9.109375" style="26"/>
  </cols>
  <sheetData>
    <row r="1" spans="1:3" ht="14.4" customHeight="1" thickBot="1" x14ac:dyDescent="0.35">
      <c r="A1" s="572" t="s">
        <v>89</v>
      </c>
      <c r="B1" s="88"/>
      <c r="C1" s="89"/>
    </row>
    <row r="2" spans="1:3" ht="14.4" customHeight="1" thickBot="1" x14ac:dyDescent="0.35">
      <c r="A2" s="184"/>
      <c r="B2" s="37" t="s">
        <v>47</v>
      </c>
      <c r="C2" s="39"/>
    </row>
    <row r="3" spans="1:3" ht="14.4" customHeight="1" thickBot="1" x14ac:dyDescent="0.35">
      <c r="A3" s="185"/>
      <c r="B3" s="186" t="s">
        <v>0</v>
      </c>
      <c r="C3" s="187" t="s">
        <v>1</v>
      </c>
    </row>
    <row r="4" spans="1:3" ht="14.4" customHeight="1" thickBot="1" x14ac:dyDescent="0.35">
      <c r="A4" s="602" t="s">
        <v>73</v>
      </c>
      <c r="B4" s="603">
        <f>SUM(B5:B19)</f>
        <v>1577</v>
      </c>
      <c r="C4" s="604"/>
    </row>
    <row r="5" spans="1:3" ht="14.4" customHeight="1" x14ac:dyDescent="0.3">
      <c r="A5" s="188" t="s">
        <v>90</v>
      </c>
      <c r="B5" s="189">
        <v>74</v>
      </c>
      <c r="C5" s="190">
        <f t="shared" ref="C5:C19" si="0">B5/B$4*100</f>
        <v>4.6924540266328476</v>
      </c>
    </row>
    <row r="6" spans="1:3" ht="14.4" customHeight="1" x14ac:dyDescent="0.3">
      <c r="A6" s="191" t="s">
        <v>91</v>
      </c>
      <c r="B6" s="192">
        <v>46</v>
      </c>
      <c r="C6" s="193">
        <f t="shared" si="0"/>
        <v>2.9169308814204187</v>
      </c>
    </row>
    <row r="7" spans="1:3" ht="14.4" customHeight="1" x14ac:dyDescent="0.3">
      <c r="A7" s="191" t="s">
        <v>92</v>
      </c>
      <c r="B7" s="192">
        <v>108</v>
      </c>
      <c r="C7" s="193">
        <f t="shared" si="0"/>
        <v>6.8484464172479385</v>
      </c>
    </row>
    <row r="8" spans="1:3" ht="14.4" customHeight="1" x14ac:dyDescent="0.3">
      <c r="A8" s="144" t="s">
        <v>93</v>
      </c>
      <c r="B8" s="192">
        <v>56</v>
      </c>
      <c r="C8" s="121">
        <f t="shared" si="0"/>
        <v>3.551046290424857</v>
      </c>
    </row>
    <row r="9" spans="1:3" ht="14.4" customHeight="1" x14ac:dyDescent="0.3">
      <c r="A9" s="113" t="s">
        <v>94</v>
      </c>
      <c r="B9" s="65">
        <v>265</v>
      </c>
      <c r="C9" s="121">
        <f t="shared" si="0"/>
        <v>16.804058338617629</v>
      </c>
    </row>
    <row r="10" spans="1:3" ht="14.4" customHeight="1" x14ac:dyDescent="0.3">
      <c r="A10" s="113" t="s">
        <v>95</v>
      </c>
      <c r="B10" s="65">
        <v>231</v>
      </c>
      <c r="C10" s="121">
        <f t="shared" si="0"/>
        <v>14.648065948002536</v>
      </c>
    </row>
    <row r="11" spans="1:3" ht="14.4" customHeight="1" x14ac:dyDescent="0.3">
      <c r="A11" s="113" t="s">
        <v>96</v>
      </c>
      <c r="B11" s="65">
        <v>173</v>
      </c>
      <c r="C11" s="121">
        <f t="shared" si="0"/>
        <v>10.970196575776791</v>
      </c>
    </row>
    <row r="12" spans="1:3" ht="14.4" customHeight="1" x14ac:dyDescent="0.3">
      <c r="A12" s="113" t="s">
        <v>97</v>
      </c>
      <c r="B12" s="65">
        <v>23</v>
      </c>
      <c r="C12" s="121">
        <f t="shared" si="0"/>
        <v>1.4584654407102093</v>
      </c>
    </row>
    <row r="13" spans="1:3" ht="14.4" customHeight="1" x14ac:dyDescent="0.3">
      <c r="A13" s="113" t="s">
        <v>98</v>
      </c>
      <c r="B13" s="65">
        <v>241</v>
      </c>
      <c r="C13" s="121">
        <f t="shared" si="0"/>
        <v>15.282181357006975</v>
      </c>
    </row>
    <row r="14" spans="1:3" ht="14.4" customHeight="1" x14ac:dyDescent="0.3">
      <c r="A14" s="144" t="s">
        <v>99</v>
      </c>
      <c r="B14" s="65">
        <v>162</v>
      </c>
      <c r="C14" s="121">
        <f t="shared" si="0"/>
        <v>10.272669625871908</v>
      </c>
    </row>
    <row r="15" spans="1:3" ht="14.4" customHeight="1" x14ac:dyDescent="0.3">
      <c r="A15" s="113" t="s">
        <v>100</v>
      </c>
      <c r="B15" s="65">
        <v>102</v>
      </c>
      <c r="C15" s="121">
        <f t="shared" si="0"/>
        <v>6.4679771718452752</v>
      </c>
    </row>
    <row r="16" spans="1:3" ht="14.4" customHeight="1" x14ac:dyDescent="0.3">
      <c r="A16" s="144" t="s">
        <v>101</v>
      </c>
      <c r="B16" s="65">
        <v>3</v>
      </c>
      <c r="C16" s="121">
        <f t="shared" si="0"/>
        <v>0.19023462270133165</v>
      </c>
    </row>
    <row r="17" spans="1:3" ht="14.4" customHeight="1" x14ac:dyDescent="0.3">
      <c r="A17" s="144" t="s">
        <v>102</v>
      </c>
      <c r="B17" s="65">
        <v>3</v>
      </c>
      <c r="C17" s="121">
        <f t="shared" si="0"/>
        <v>0.19023462270133165</v>
      </c>
    </row>
    <row r="18" spans="1:3" ht="14.4" customHeight="1" x14ac:dyDescent="0.3">
      <c r="A18" s="144" t="s">
        <v>103</v>
      </c>
      <c r="B18" s="65">
        <v>1</v>
      </c>
      <c r="C18" s="121">
        <f t="shared" si="0"/>
        <v>6.3411540900443875E-2</v>
      </c>
    </row>
    <row r="19" spans="1:3" ht="14.4" customHeight="1" thickBot="1" x14ac:dyDescent="0.35">
      <c r="A19" s="194" t="s">
        <v>71</v>
      </c>
      <c r="B19" s="103">
        <v>89</v>
      </c>
      <c r="C19" s="127">
        <f t="shared" si="0"/>
        <v>5.6436271401395048</v>
      </c>
    </row>
    <row r="20" spans="1:3" ht="14.4" customHeight="1" thickBot="1" x14ac:dyDescent="0.35">
      <c r="A20" s="602" t="s">
        <v>84</v>
      </c>
      <c r="B20" s="603">
        <f>SUM(B21:B25)</f>
        <v>1577</v>
      </c>
      <c r="C20" s="604"/>
    </row>
    <row r="21" spans="1:3" ht="14.4" customHeight="1" x14ac:dyDescent="0.3">
      <c r="A21" s="97" t="s">
        <v>104</v>
      </c>
      <c r="B21" s="55">
        <v>1196</v>
      </c>
      <c r="C21" s="195">
        <f>B21/B$20*100</f>
        <v>75.840202916930878</v>
      </c>
    </row>
    <row r="22" spans="1:3" ht="14.4" customHeight="1" x14ac:dyDescent="0.3">
      <c r="A22" s="113" t="s">
        <v>105</v>
      </c>
      <c r="B22" s="65">
        <v>84</v>
      </c>
      <c r="C22" s="196">
        <f>B22/B$20*100</f>
        <v>5.3265694356372855</v>
      </c>
    </row>
    <row r="23" spans="1:3" ht="14.4" customHeight="1" x14ac:dyDescent="0.3">
      <c r="A23" s="113" t="s">
        <v>106</v>
      </c>
      <c r="B23" s="65">
        <v>142</v>
      </c>
      <c r="C23" s="196">
        <f>B23/B$20*100</f>
        <v>9.004438807863032</v>
      </c>
    </row>
    <row r="24" spans="1:3" ht="14.4" customHeight="1" x14ac:dyDescent="0.3">
      <c r="A24" s="113" t="s">
        <v>107</v>
      </c>
      <c r="B24" s="65">
        <v>135</v>
      </c>
      <c r="C24" s="196">
        <f>B24/B$20*100</f>
        <v>8.560558021559924</v>
      </c>
    </row>
    <row r="25" spans="1:3" ht="14.4" customHeight="1" thickBot="1" x14ac:dyDescent="0.35">
      <c r="A25" s="180" t="s">
        <v>71</v>
      </c>
      <c r="B25" s="76">
        <v>20</v>
      </c>
      <c r="C25" s="197">
        <f>B25/B$20*100</f>
        <v>1.2682308180088777</v>
      </c>
    </row>
    <row r="26" spans="1:3" ht="14.4" customHeight="1" x14ac:dyDescent="0.3">
      <c r="A26" s="85" t="s">
        <v>53</v>
      </c>
      <c r="B26" s="577"/>
      <c r="C26" s="578"/>
    </row>
    <row r="27" spans="1:3" ht="14.4" customHeight="1" x14ac:dyDescent="0.3">
      <c r="A27" s="85" t="s">
        <v>108</v>
      </c>
      <c r="C27" s="26"/>
    </row>
    <row r="28" spans="1:3" ht="14.4" customHeight="1" x14ac:dyDescent="0.3">
      <c r="B28" s="86"/>
      <c r="C28" s="86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2B24"/>
    <pageSetUpPr fitToPage="1"/>
  </sheetPr>
  <dimension ref="A1:C14"/>
  <sheetViews>
    <sheetView zoomScaleNormal="100" workbookViewId="0"/>
  </sheetViews>
  <sheetFormatPr defaultColWidth="9.109375" defaultRowHeight="14.4" customHeight="1" x14ac:dyDescent="0.3"/>
  <cols>
    <col min="1" max="1" width="40.5546875" style="26" customWidth="1"/>
    <col min="2" max="2" width="8.6640625" style="26" customWidth="1"/>
    <col min="3" max="3" width="8.6640625" style="27" customWidth="1"/>
    <col min="4" max="16384" width="9.109375" style="26"/>
  </cols>
  <sheetData>
    <row r="1" spans="1:3" s="16" customFormat="1" ht="14.4" customHeight="1" thickBot="1" x14ac:dyDescent="0.35">
      <c r="A1" s="572" t="s">
        <v>109</v>
      </c>
      <c r="B1" s="198"/>
      <c r="C1" s="199"/>
    </row>
    <row r="2" spans="1:3" s="16" customFormat="1" ht="14.4" customHeight="1" x14ac:dyDescent="0.3">
      <c r="A2" s="200"/>
      <c r="B2" s="803" t="s">
        <v>0</v>
      </c>
      <c r="C2" s="804" t="s">
        <v>1</v>
      </c>
    </row>
    <row r="3" spans="1:3" s="16" customFormat="1" ht="14.4" customHeight="1" x14ac:dyDescent="0.3">
      <c r="A3" s="628" t="s">
        <v>32</v>
      </c>
      <c r="B3" s="805">
        <f>B4+B9</f>
        <v>29233</v>
      </c>
      <c r="C3" s="806"/>
    </row>
    <row r="4" spans="1:3" s="16" customFormat="1" ht="14.4" customHeight="1" x14ac:dyDescent="0.3">
      <c r="A4" s="626" t="s">
        <v>33</v>
      </c>
      <c r="B4" s="807">
        <f>B5+B8</f>
        <v>27675</v>
      </c>
      <c r="C4" s="808">
        <f>B4/B$3*100</f>
        <v>94.670406732117812</v>
      </c>
    </row>
    <row r="5" spans="1:3" s="16" customFormat="1" ht="14.4" customHeight="1" x14ac:dyDescent="0.3">
      <c r="A5" s="627" t="s">
        <v>34</v>
      </c>
      <c r="B5" s="809">
        <f>SUM(B6:B7)</f>
        <v>20792</v>
      </c>
      <c r="C5" s="810">
        <f>B5/B$4*100</f>
        <v>75.129177958446249</v>
      </c>
    </row>
    <row r="6" spans="1:3" s="16" customFormat="1" ht="14.4" customHeight="1" x14ac:dyDescent="0.3">
      <c r="A6" s="201" t="s">
        <v>35</v>
      </c>
      <c r="B6" s="811">
        <v>17567</v>
      </c>
      <c r="C6" s="812">
        <f>B6/B$5*100</f>
        <v>84.489226625625236</v>
      </c>
    </row>
    <row r="7" spans="1:3" s="16" customFormat="1" ht="14.4" customHeight="1" x14ac:dyDescent="0.3">
      <c r="A7" s="201" t="s">
        <v>36</v>
      </c>
      <c r="B7" s="811">
        <v>3225</v>
      </c>
      <c r="C7" s="812">
        <f>B7/B$5*100</f>
        <v>15.510773374374759</v>
      </c>
    </row>
    <row r="8" spans="1:3" s="16" customFormat="1" ht="14.4" customHeight="1" x14ac:dyDescent="0.3">
      <c r="A8" s="627" t="s">
        <v>37</v>
      </c>
      <c r="B8" s="809">
        <v>6883</v>
      </c>
      <c r="C8" s="810">
        <f>B8/B$4*100</f>
        <v>24.870822041553751</v>
      </c>
    </row>
    <row r="9" spans="1:3" s="16" customFormat="1" ht="14.4" customHeight="1" x14ac:dyDescent="0.3">
      <c r="A9" s="626" t="s">
        <v>38</v>
      </c>
      <c r="B9" s="807">
        <f>SUM(B$10:B$12)</f>
        <v>1558</v>
      </c>
      <c r="C9" s="808">
        <f>B9/B$3*100</f>
        <v>5.3295932678821876</v>
      </c>
    </row>
    <row r="10" spans="1:3" s="16" customFormat="1" ht="14.4" customHeight="1" x14ac:dyDescent="0.3">
      <c r="A10" s="201" t="s">
        <v>110</v>
      </c>
      <c r="B10" s="811">
        <v>1070</v>
      </c>
      <c r="C10" s="812">
        <f>B10/B$9*100</f>
        <v>68.677792041078305</v>
      </c>
    </row>
    <row r="11" spans="1:3" s="16" customFormat="1" ht="14.4" customHeight="1" x14ac:dyDescent="0.3">
      <c r="A11" s="201" t="s">
        <v>40</v>
      </c>
      <c r="B11" s="811">
        <v>202</v>
      </c>
      <c r="C11" s="812">
        <f>B11/B$9*100</f>
        <v>12.965340179717586</v>
      </c>
    </row>
    <row r="12" spans="1:3" s="16" customFormat="1" ht="14.4" customHeight="1" thickBot="1" x14ac:dyDescent="0.35">
      <c r="A12" s="203" t="s">
        <v>111</v>
      </c>
      <c r="B12" s="813">
        <v>286</v>
      </c>
      <c r="C12" s="814">
        <f>B12/B$9*100</f>
        <v>18.356867779204109</v>
      </c>
    </row>
    <row r="13" spans="1:3" s="16" customFormat="1" ht="14.4" customHeight="1" x14ac:dyDescent="0.3">
      <c r="A13" s="204" t="s">
        <v>112</v>
      </c>
      <c r="B13" s="26"/>
      <c r="C13" s="27"/>
    </row>
    <row r="14" spans="1:3" ht="14.4" customHeight="1" x14ac:dyDescent="0.3">
      <c r="A14" s="204" t="s">
        <v>159</v>
      </c>
    </row>
  </sheetData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2B24"/>
  </sheetPr>
  <dimension ref="A1:K15"/>
  <sheetViews>
    <sheetView zoomScaleNormal="100" workbookViewId="0"/>
  </sheetViews>
  <sheetFormatPr defaultRowHeight="14.4" customHeight="1" x14ac:dyDescent="0.3"/>
  <cols>
    <col min="1" max="1" width="61.21875" style="2" customWidth="1"/>
    <col min="2" max="2" width="9.33203125" style="2" bestFit="1" customWidth="1"/>
    <col min="3" max="7" width="8.88671875" style="2"/>
    <col min="8" max="11" width="8.88671875" style="2" customWidth="1"/>
    <col min="12" max="16384" width="8.88671875" style="2"/>
  </cols>
  <sheetData>
    <row r="1" spans="1:11" ht="14.4" customHeight="1" thickBot="1" x14ac:dyDescent="0.35">
      <c r="A1" s="572" t="s">
        <v>113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4.4" customHeight="1" thickBot="1" x14ac:dyDescent="0.35">
      <c r="A2" s="31"/>
      <c r="B2" s="32" t="s">
        <v>34</v>
      </c>
      <c r="C2" s="33"/>
      <c r="D2" s="34"/>
      <c r="E2" s="35"/>
      <c r="F2" s="313" t="s">
        <v>37</v>
      </c>
      <c r="G2" s="36"/>
      <c r="H2" s="37" t="s">
        <v>47</v>
      </c>
      <c r="I2" s="38"/>
      <c r="J2" s="36" t="s">
        <v>48</v>
      </c>
      <c r="K2" s="39"/>
    </row>
    <row r="3" spans="1:11" ht="14.4" customHeight="1" thickBot="1" x14ac:dyDescent="0.35">
      <c r="A3" s="206"/>
      <c r="B3" s="737" t="s">
        <v>45</v>
      </c>
      <c r="C3" s="784"/>
      <c r="D3" s="785" t="s">
        <v>46</v>
      </c>
      <c r="E3" s="42"/>
      <c r="F3" s="742"/>
      <c r="G3" s="741"/>
      <c r="H3" s="738"/>
      <c r="I3" s="739"/>
      <c r="J3" s="740"/>
      <c r="K3" s="740"/>
    </row>
    <row r="4" spans="1:11" ht="14.4" customHeight="1" thickBot="1" x14ac:dyDescent="0.35">
      <c r="A4" s="90"/>
      <c r="B4" s="91" t="s">
        <v>0</v>
      </c>
      <c r="C4" s="136" t="s">
        <v>1</v>
      </c>
      <c r="D4" s="93" t="s">
        <v>0</v>
      </c>
      <c r="E4" s="92" t="s">
        <v>1</v>
      </c>
      <c r="F4" s="91" t="s">
        <v>0</v>
      </c>
      <c r="G4" s="94" t="s">
        <v>1</v>
      </c>
      <c r="H4" s="91" t="s">
        <v>0</v>
      </c>
      <c r="I4" s="95" t="s">
        <v>1</v>
      </c>
      <c r="J4" s="207" t="s">
        <v>0</v>
      </c>
      <c r="K4" s="96" t="s">
        <v>1</v>
      </c>
    </row>
    <row r="5" spans="1:11" ht="14.4" customHeight="1" thickBot="1" x14ac:dyDescent="0.35">
      <c r="A5" s="611" t="s">
        <v>114</v>
      </c>
      <c r="B5" s="589">
        <f>SUM(B6:B14)</f>
        <v>17567</v>
      </c>
      <c r="C5" s="612"/>
      <c r="D5" s="629">
        <f>SUM(D6:D14)</f>
        <v>3225</v>
      </c>
      <c r="E5" s="630"/>
      <c r="F5" s="589">
        <f>SUM(F6:F14)</f>
        <v>6883</v>
      </c>
      <c r="G5" s="615"/>
      <c r="H5" s="589">
        <f>SUM(H6:H14)</f>
        <v>1558</v>
      </c>
      <c r="I5" s="615"/>
      <c r="J5" s="631">
        <f>B5+D5+F5+H5</f>
        <v>29233</v>
      </c>
      <c r="K5" s="630"/>
    </row>
    <row r="6" spans="1:11" ht="14.4" customHeight="1" x14ac:dyDescent="0.3">
      <c r="A6" s="139" t="s">
        <v>115</v>
      </c>
      <c r="B6" s="55">
        <v>819</v>
      </c>
      <c r="C6" s="140">
        <f t="shared" ref="C6:C14" si="0">B6/B$5*100</f>
        <v>4.6621506233278307</v>
      </c>
      <c r="D6" s="99">
        <v>150</v>
      </c>
      <c r="E6" s="208">
        <f t="shared" ref="E6:E14" si="1">D6/D$5*100</f>
        <v>4.6511627906976747</v>
      </c>
      <c r="F6" s="55">
        <v>0</v>
      </c>
      <c r="G6" s="142">
        <f t="shared" ref="G6:G13" si="2">F6/F$5*100</f>
        <v>0</v>
      </c>
      <c r="H6" s="55">
        <v>60</v>
      </c>
      <c r="I6" s="142">
        <f t="shared" ref="I6:I13" si="3">H6/H$5*100</f>
        <v>3.8510911424903727</v>
      </c>
      <c r="J6" s="209">
        <f>B6+D6+F6+H6</f>
        <v>1029</v>
      </c>
      <c r="K6" s="208">
        <f t="shared" ref="K6:K14" si="4">J6/J$5*100</f>
        <v>3.5199945267334858</v>
      </c>
    </row>
    <row r="7" spans="1:11" ht="14.4" customHeight="1" x14ac:dyDescent="0.3">
      <c r="A7" s="144" t="s">
        <v>116</v>
      </c>
      <c r="B7" s="65">
        <v>169</v>
      </c>
      <c r="C7" s="145">
        <f t="shared" si="0"/>
        <v>0.96203108100415546</v>
      </c>
      <c r="D7" s="122">
        <v>156</v>
      </c>
      <c r="E7" s="121">
        <f t="shared" si="1"/>
        <v>4.8372093023255811</v>
      </c>
      <c r="F7" s="65">
        <v>0</v>
      </c>
      <c r="G7" s="123">
        <f t="shared" si="2"/>
        <v>0</v>
      </c>
      <c r="H7" s="65">
        <v>90</v>
      </c>
      <c r="I7" s="123">
        <f t="shared" si="3"/>
        <v>5.7766367137355585</v>
      </c>
      <c r="J7" s="210">
        <f>B7+D7+F7+H7</f>
        <v>415</v>
      </c>
      <c r="K7" s="121">
        <f t="shared" si="4"/>
        <v>1.4196285020353709</v>
      </c>
    </row>
    <row r="8" spans="1:11" ht="14.4" customHeight="1" x14ac:dyDescent="0.3">
      <c r="A8" s="144" t="s">
        <v>117</v>
      </c>
      <c r="B8" s="65">
        <v>0</v>
      </c>
      <c r="C8" s="145">
        <f t="shared" si="0"/>
        <v>0</v>
      </c>
      <c r="D8" s="122">
        <v>0</v>
      </c>
      <c r="E8" s="121">
        <f t="shared" si="1"/>
        <v>0</v>
      </c>
      <c r="F8" s="65">
        <v>0</v>
      </c>
      <c r="G8" s="123">
        <f t="shared" si="2"/>
        <v>0</v>
      </c>
      <c r="H8" s="65">
        <v>61</v>
      </c>
      <c r="I8" s="123">
        <f t="shared" si="3"/>
        <v>3.9152759948652118</v>
      </c>
      <c r="J8" s="210">
        <f t="shared" ref="J8:J14" si="5">B8+D8+F8+H8</f>
        <v>61</v>
      </c>
      <c r="K8" s="121">
        <f t="shared" si="4"/>
        <v>0.2086682858413437</v>
      </c>
    </row>
    <row r="9" spans="1:11" ht="14.4" customHeight="1" x14ac:dyDescent="0.3">
      <c r="A9" s="144" t="s">
        <v>118</v>
      </c>
      <c r="B9" s="65">
        <v>636</v>
      </c>
      <c r="C9" s="145">
        <f t="shared" si="0"/>
        <v>3.6204246598736263</v>
      </c>
      <c r="D9" s="122">
        <v>158</v>
      </c>
      <c r="E9" s="121">
        <f t="shared" si="1"/>
        <v>4.8992248062015502</v>
      </c>
      <c r="F9" s="65">
        <v>0</v>
      </c>
      <c r="G9" s="123">
        <f t="shared" si="2"/>
        <v>0</v>
      </c>
      <c r="H9" s="65">
        <v>41</v>
      </c>
      <c r="I9" s="123">
        <f t="shared" si="3"/>
        <v>2.6315789473684208</v>
      </c>
      <c r="J9" s="210">
        <f t="shared" si="5"/>
        <v>835</v>
      </c>
      <c r="K9" s="121">
        <f t="shared" si="4"/>
        <v>2.8563609619265899</v>
      </c>
    </row>
    <row r="10" spans="1:11" ht="14.4" customHeight="1" x14ac:dyDescent="0.3">
      <c r="A10" s="144" t="s">
        <v>119</v>
      </c>
      <c r="B10" s="65">
        <v>15943</v>
      </c>
      <c r="C10" s="145">
        <f t="shared" si="0"/>
        <v>90.755393635794391</v>
      </c>
      <c r="D10" s="122">
        <v>2761</v>
      </c>
      <c r="E10" s="121">
        <f t="shared" si="1"/>
        <v>85.612403100775197</v>
      </c>
      <c r="F10" s="65">
        <v>0</v>
      </c>
      <c r="G10" s="123">
        <f t="shared" si="2"/>
        <v>0</v>
      </c>
      <c r="H10" s="65">
        <v>882</v>
      </c>
      <c r="I10" s="123">
        <f t="shared" si="3"/>
        <v>56.611039794608473</v>
      </c>
      <c r="J10" s="210">
        <f t="shared" si="5"/>
        <v>19586</v>
      </c>
      <c r="K10" s="121">
        <f t="shared" si="4"/>
        <v>66.999623712927175</v>
      </c>
    </row>
    <row r="11" spans="1:11" ht="14.4" customHeight="1" x14ac:dyDescent="0.3">
      <c r="A11" s="144" t="s">
        <v>120</v>
      </c>
      <c r="B11" s="65">
        <v>0</v>
      </c>
      <c r="C11" s="145">
        <f t="shared" si="0"/>
        <v>0</v>
      </c>
      <c r="D11" s="122">
        <v>0</v>
      </c>
      <c r="E11" s="121">
        <f t="shared" si="1"/>
        <v>0</v>
      </c>
      <c r="F11" s="65">
        <v>0</v>
      </c>
      <c r="G11" s="123">
        <f t="shared" si="2"/>
        <v>0</v>
      </c>
      <c r="H11" s="65">
        <v>143</v>
      </c>
      <c r="I11" s="123">
        <f t="shared" si="3"/>
        <v>9.1784338896020543</v>
      </c>
      <c r="J11" s="210">
        <f t="shared" si="5"/>
        <v>143</v>
      </c>
      <c r="K11" s="121">
        <f t="shared" si="4"/>
        <v>0.48917319467724829</v>
      </c>
    </row>
    <row r="12" spans="1:11" ht="14.4" customHeight="1" x14ac:dyDescent="0.3">
      <c r="A12" s="144" t="s">
        <v>121</v>
      </c>
      <c r="B12" s="65">
        <v>0</v>
      </c>
      <c r="C12" s="145">
        <f t="shared" si="0"/>
        <v>0</v>
      </c>
      <c r="D12" s="122">
        <v>0</v>
      </c>
      <c r="E12" s="121">
        <f t="shared" si="1"/>
        <v>0</v>
      </c>
      <c r="F12" s="65">
        <v>2498</v>
      </c>
      <c r="G12" s="123">
        <f t="shared" si="2"/>
        <v>36.292314397791657</v>
      </c>
      <c r="H12" s="65">
        <v>29</v>
      </c>
      <c r="I12" s="123">
        <f t="shared" si="3"/>
        <v>1.8613607188703467</v>
      </c>
      <c r="J12" s="210">
        <f t="shared" si="5"/>
        <v>2527</v>
      </c>
      <c r="K12" s="121">
        <f t="shared" si="4"/>
        <v>8.644340300345501</v>
      </c>
    </row>
    <row r="13" spans="1:11" ht="14.4" customHeight="1" x14ac:dyDescent="0.3">
      <c r="A13" s="144" t="s">
        <v>122</v>
      </c>
      <c r="B13" s="65">
        <v>0</v>
      </c>
      <c r="C13" s="145">
        <f t="shared" si="0"/>
        <v>0</v>
      </c>
      <c r="D13" s="122">
        <v>0</v>
      </c>
      <c r="E13" s="121">
        <f t="shared" si="1"/>
        <v>0</v>
      </c>
      <c r="F13" s="65">
        <v>4385</v>
      </c>
      <c r="G13" s="123">
        <f t="shared" si="2"/>
        <v>63.707685602208343</v>
      </c>
      <c r="H13" s="65">
        <v>161</v>
      </c>
      <c r="I13" s="123">
        <f t="shared" si="3"/>
        <v>10.333761232349167</v>
      </c>
      <c r="J13" s="210">
        <f t="shared" si="5"/>
        <v>4546</v>
      </c>
      <c r="K13" s="121">
        <f t="shared" si="4"/>
        <v>15.55091848253686</v>
      </c>
    </row>
    <row r="14" spans="1:11" ht="14.4" customHeight="1" thickBot="1" x14ac:dyDescent="0.35">
      <c r="A14" s="211" t="s">
        <v>123</v>
      </c>
      <c r="B14" s="76">
        <v>0</v>
      </c>
      <c r="C14" s="153">
        <f t="shared" si="0"/>
        <v>0</v>
      </c>
      <c r="D14" s="132">
        <v>0</v>
      </c>
      <c r="E14" s="131">
        <f t="shared" si="1"/>
        <v>0</v>
      </c>
      <c r="F14" s="76">
        <v>0</v>
      </c>
      <c r="G14" s="133">
        <f>F14/F$5*100</f>
        <v>0</v>
      </c>
      <c r="H14" s="76">
        <v>91</v>
      </c>
      <c r="I14" s="133">
        <f>H14/H$5*100</f>
        <v>5.8408215661103977</v>
      </c>
      <c r="J14" s="212">
        <f t="shared" si="5"/>
        <v>91</v>
      </c>
      <c r="K14" s="131">
        <f t="shared" si="4"/>
        <v>0.31129203297643071</v>
      </c>
    </row>
    <row r="15" spans="1:11" ht="14.4" customHeight="1" x14ac:dyDescent="0.3">
      <c r="A15" s="85" t="s">
        <v>53</v>
      </c>
      <c r="B15" s="213"/>
      <c r="C15" s="214"/>
      <c r="D15" s="213"/>
      <c r="E15" s="214"/>
      <c r="F15" s="213"/>
      <c r="G15" s="214"/>
      <c r="H15" s="2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22</vt:i4>
      </vt:variant>
    </vt:vector>
  </HeadingPairs>
  <TitlesOfParts>
    <vt:vector size="52" baseType="lpstr">
      <vt:lpstr>Index of Tables and Figures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 and Figures 2.3 2.4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Table 2.28</vt:lpstr>
      <vt:lpstr>Table 2.29</vt:lpstr>
      <vt:lpstr>Table 2.30</vt:lpstr>
      <vt:lpstr>Table 2.31</vt:lpstr>
      <vt:lpstr>'Table 2.11 and Figures 2.3 2.4'!Area_stampa</vt:lpstr>
      <vt:lpstr>'Table 2.14'!Area_stampa</vt:lpstr>
      <vt:lpstr>'Table 2.15'!Area_stampa</vt:lpstr>
      <vt:lpstr>'Table 2.16'!Area_stampa</vt:lpstr>
      <vt:lpstr>'Table 2.17'!Area_stampa</vt:lpstr>
      <vt:lpstr>'Table 2.18'!Area_stampa</vt:lpstr>
      <vt:lpstr>'Table 2.19'!Area_stampa</vt:lpstr>
      <vt:lpstr>'Table 2.21'!Area_stampa</vt:lpstr>
      <vt:lpstr>'Table 2.23'!Area_stampa</vt:lpstr>
      <vt:lpstr>'Table 2.25'!Area_stampa</vt:lpstr>
      <vt:lpstr>'Table 2.26'!Area_stampa</vt:lpstr>
      <vt:lpstr>'Table 2.27'!Area_stampa</vt:lpstr>
      <vt:lpstr>'Table 2.28'!Area_stampa</vt:lpstr>
      <vt:lpstr>'Table 2.29'!Area_stampa</vt:lpstr>
      <vt:lpstr>'Table 2.3'!Area_stampa</vt:lpstr>
      <vt:lpstr>'Table 2.31'!Area_stampa</vt:lpstr>
      <vt:lpstr>'Table 2.4'!Area_stampa</vt:lpstr>
      <vt:lpstr>'Table 2.5'!Area_stampa</vt:lpstr>
      <vt:lpstr>'Table 2.6'!Area_stampa</vt:lpstr>
      <vt:lpstr>'Table 2.7'!Area_stampa</vt:lpstr>
      <vt:lpstr>'Table 2.8'!Area_stampa</vt:lpstr>
      <vt:lpstr>'Table 2.9'!Area_stampa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2023-11-24T09:59:24Z</dcterms:modified>
</cp:coreProperties>
</file>